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6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7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8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9.xml" ContentType="application/vnd.openxmlformats-officedocument.drawing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drawings/drawing10.xml" ContentType="application/vnd.openxmlformats-officedocument.drawing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drawings/drawing11.xml" ContentType="application/vnd.openxmlformats-officedocument.drawing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drawings/drawing12.xml" ContentType="application/vnd.openxmlformats-officedocument.drawing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drawings/drawing13.xml" ContentType="application/vnd.openxmlformats-officedocument.drawing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drawings/drawing14.xml" ContentType="application/vnd.openxmlformats-officedocument.drawing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allison.le-corre/Documents/CoM/Library Docs/"/>
    </mc:Choice>
  </mc:AlternateContent>
  <xr:revisionPtr revIDLastSave="0" documentId="8_{C2207D2E-F09E-5846-BF8B-4C19CA1995DA}" xr6:coauthVersionLast="47" xr6:coauthVersionMax="47" xr10:uidLastSave="{00000000-0000-0000-0000-000000000000}"/>
  <bookViews>
    <workbookView xWindow="0" yWindow="500" windowWidth="27000" windowHeight="14960" tabRatio="865" xr2:uid="{00000000-000D-0000-FFFF-FFFF00000000}"/>
  </bookViews>
  <sheets>
    <sheet name="Strona główna" sheetId="22" r:id="rId1"/>
    <sheet name="Wprowadzenie" sheetId="19" r:id="rId2"/>
    <sheet name="Instrukcja" sheetId="21" r:id="rId3"/>
    <sheet name="Proces polityczny" sheetId="3" r:id="rId4"/>
    <sheet name="Struktura administracyjna" sheetId="4" r:id="rId5"/>
    <sheet name="Budżet" sheetId="5" r:id="rId6"/>
    <sheet name="Proces partycypacyjny" sheetId="6" r:id="rId7"/>
    <sheet name="BEI" sheetId="9" r:id="rId8"/>
    <sheet name="Ryzyka i podatność" sheetId="8" r:id="rId9"/>
    <sheet name="Planowane działania" sheetId="10" r:id="rId10"/>
    <sheet name="Wdrażanie" sheetId="11" r:id="rId11"/>
    <sheet name="Zarządzanie wielopoziomowe" sheetId="12" r:id="rId12"/>
    <sheet name="Ubóstwo energetyczne" sheetId="13" r:id="rId13"/>
    <sheet name="Sprawiedliwa transformacja" sheetId="14" r:id="rId14"/>
    <sheet name="Infografika z wynikami" sheetId="23" r:id="rId15"/>
    <sheet name="Kontakt" sheetId="20" r:id="rId16"/>
    <sheet name="Obliczenia" sheetId="2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3" l="1"/>
  <c r="R12" i="2" l="1"/>
  <c r="R11" i="2"/>
  <c r="R10" i="2"/>
  <c r="R9" i="2"/>
  <c r="R8" i="2"/>
  <c r="R7" i="2"/>
  <c r="R6" i="2"/>
  <c r="R5" i="2"/>
  <c r="R4" i="2"/>
  <c r="Q12" i="2"/>
  <c r="Q11" i="2"/>
  <c r="Q10" i="2"/>
  <c r="Q9" i="2"/>
  <c r="Q8" i="2"/>
  <c r="Q7" i="2"/>
  <c r="Q6" i="2"/>
  <c r="Q5" i="2"/>
  <c r="Q4" i="2"/>
  <c r="P12" i="2"/>
  <c r="P11" i="2"/>
  <c r="P10" i="2"/>
  <c r="P9" i="2"/>
  <c r="P8" i="2"/>
  <c r="P7" i="2"/>
  <c r="P6" i="2"/>
  <c r="P5" i="2"/>
  <c r="P4" i="2"/>
  <c r="O12" i="2"/>
  <c r="O11" i="2"/>
  <c r="O10" i="2"/>
  <c r="O9" i="2"/>
  <c r="O8" i="2"/>
  <c r="O7" i="2"/>
  <c r="O6" i="2"/>
  <c r="O5" i="2"/>
  <c r="O4" i="2"/>
  <c r="N12" i="2"/>
  <c r="N11" i="2"/>
  <c r="N10" i="2"/>
  <c r="N9" i="2"/>
  <c r="N8" i="2"/>
  <c r="N7" i="2"/>
  <c r="N6" i="2"/>
  <c r="N5" i="2"/>
  <c r="N4" i="2"/>
  <c r="M13" i="2"/>
  <c r="M12" i="2"/>
  <c r="M11" i="2"/>
  <c r="M10" i="2"/>
  <c r="M9" i="2"/>
  <c r="M8" i="2"/>
  <c r="M7" i="2"/>
  <c r="M6" i="2"/>
  <c r="M5" i="2"/>
  <c r="M4" i="2"/>
  <c r="N13" i="2"/>
  <c r="O13" i="2"/>
  <c r="P13" i="2"/>
  <c r="Q13" i="2"/>
  <c r="R13" i="2"/>
  <c r="M14" i="2"/>
  <c r="N14" i="2"/>
  <c r="O14" i="2"/>
  <c r="P14" i="2"/>
  <c r="Q14" i="2"/>
  <c r="R14" i="2"/>
  <c r="L17" i="2"/>
  <c r="S14" i="2" l="1"/>
  <c r="K14" i="2" s="1"/>
  <c r="S13" i="2"/>
  <c r="K13" i="2" s="1"/>
  <c r="S12" i="2"/>
  <c r="K12" i="2" s="1"/>
  <c r="S11" i="2"/>
  <c r="K11" i="2" s="1"/>
  <c r="S10" i="2"/>
  <c r="K10" i="2" s="1"/>
  <c r="S9" i="2"/>
  <c r="K9" i="2" s="1"/>
  <c r="S8" i="2"/>
  <c r="K8" i="2" s="1"/>
  <c r="S7" i="2"/>
  <c r="K7" i="2" s="1"/>
  <c r="S6" i="2"/>
  <c r="K6" i="2" s="1"/>
  <c r="S5" i="2"/>
  <c r="K5" i="2" s="1"/>
  <c r="S4" i="2"/>
  <c r="K4" i="2" s="1"/>
  <c r="O15" i="2"/>
  <c r="O16" i="2" s="1"/>
  <c r="M15" i="2"/>
  <c r="M16" i="2" s="1"/>
  <c r="K15" i="2" l="1"/>
  <c r="S15" i="2"/>
  <c r="E27" i="2" s="1"/>
  <c r="R15" i="2" l="1"/>
  <c r="R16" i="2" s="1"/>
  <c r="N15" i="2"/>
  <c r="N16" i="2" s="1"/>
  <c r="P15" i="2"/>
  <c r="P16" i="2" s="1"/>
  <c r="Q15" i="2"/>
  <c r="Q16" i="2" s="1"/>
  <c r="M17" i="2"/>
  <c r="O17" i="2"/>
  <c r="Q17" i="2" l="1"/>
  <c r="P17" i="2"/>
  <c r="R17" i="2"/>
  <c r="N17" i="2" l="1"/>
  <c r="G14" i="2" l="1"/>
  <c r="E4" i="2" l="1"/>
  <c r="C4" i="2"/>
  <c r="D4" i="2"/>
  <c r="F4" i="2"/>
  <c r="G4" i="2"/>
  <c r="H4" i="2"/>
  <c r="C5" i="2"/>
  <c r="D5" i="2"/>
  <c r="E5" i="2"/>
  <c r="F5" i="2"/>
  <c r="G5" i="2"/>
  <c r="H5" i="2"/>
  <c r="C6" i="2"/>
  <c r="D6" i="2"/>
  <c r="E6" i="2"/>
  <c r="F6" i="2"/>
  <c r="G6" i="2"/>
  <c r="H6" i="2"/>
  <c r="C7" i="2"/>
  <c r="D7" i="2"/>
  <c r="E7" i="2"/>
  <c r="F7" i="2"/>
  <c r="G7" i="2"/>
  <c r="H7" i="2"/>
  <c r="C8" i="2"/>
  <c r="D8" i="2"/>
  <c r="E8" i="2"/>
  <c r="F8" i="2"/>
  <c r="G8" i="2"/>
  <c r="H8" i="2"/>
  <c r="C9" i="2"/>
  <c r="D9" i="2"/>
  <c r="E9" i="2"/>
  <c r="F9" i="2"/>
  <c r="G9" i="2"/>
  <c r="H9" i="2"/>
  <c r="C10" i="2"/>
  <c r="D10" i="2"/>
  <c r="E10" i="2"/>
  <c r="F10" i="2"/>
  <c r="G10" i="2"/>
  <c r="H10" i="2"/>
  <c r="C11" i="2"/>
  <c r="D11" i="2"/>
  <c r="E11" i="2"/>
  <c r="F11" i="2"/>
  <c r="G11" i="2"/>
  <c r="H11" i="2"/>
  <c r="C12" i="2"/>
  <c r="D12" i="2"/>
  <c r="E12" i="2"/>
  <c r="F12" i="2"/>
  <c r="G12" i="2"/>
  <c r="H12" i="2"/>
  <c r="C13" i="2"/>
  <c r="D13" i="2"/>
  <c r="E13" i="2"/>
  <c r="F13" i="2"/>
  <c r="G13" i="2"/>
  <c r="H13" i="2"/>
  <c r="C14" i="2"/>
  <c r="D14" i="2"/>
  <c r="E14" i="2"/>
  <c r="F14" i="2"/>
  <c r="H14" i="2"/>
  <c r="I10" i="2" l="1"/>
  <c r="J10" i="2" s="1"/>
  <c r="I11" i="2"/>
  <c r="J11" i="2" s="1"/>
  <c r="I8" i="2"/>
  <c r="J8" i="2" s="1"/>
  <c r="I4" i="2"/>
  <c r="J4" i="2" s="1"/>
  <c r="I9" i="2"/>
  <c r="J9" i="2" s="1"/>
  <c r="I13" i="2"/>
  <c r="J13" i="2" s="1"/>
  <c r="I14" i="2"/>
  <c r="J14" i="2" s="1"/>
  <c r="I7" i="2"/>
  <c r="J7" i="2" s="1"/>
  <c r="I6" i="2"/>
  <c r="J6" i="2" s="1"/>
  <c r="F15" i="2"/>
  <c r="F16" i="2" s="1"/>
  <c r="C22" i="2" s="1"/>
  <c r="G15" i="2"/>
  <c r="G16" i="2" s="1"/>
  <c r="C23" i="2" s="1"/>
  <c r="I5" i="2"/>
  <c r="J5" i="2" s="1"/>
  <c r="H15" i="2"/>
  <c r="H16" i="2" s="1"/>
  <c r="C24" i="2" s="1"/>
  <c r="D15" i="2"/>
  <c r="D16" i="2" s="1"/>
  <c r="C20" i="2" s="1"/>
  <c r="E15" i="2"/>
  <c r="E16" i="2" s="1"/>
  <c r="C21" i="2" s="1"/>
  <c r="C15" i="2"/>
  <c r="C16" i="2" s="1"/>
  <c r="C19" i="2" s="1"/>
  <c r="I12" i="2"/>
  <c r="J12" i="2" s="1"/>
  <c r="J15" i="2" l="1"/>
  <c r="D19" i="2"/>
  <c r="I15" i="2"/>
  <c r="I16" i="2"/>
  <c r="C27" i="2" l="1"/>
  <c r="D27" i="2" s="1"/>
  <c r="D20" i="2"/>
  <c r="F20" i="2" s="1"/>
  <c r="D21" i="2"/>
  <c r="F19" i="2"/>
  <c r="E19" i="2"/>
  <c r="C30" i="2"/>
  <c r="E20" i="2" l="1"/>
  <c r="C31" i="2"/>
  <c r="C32" i="2"/>
  <c r="E21" i="2"/>
  <c r="F21" i="2"/>
  <c r="D22" i="2"/>
  <c r="H30" i="2"/>
  <c r="G30" i="2"/>
  <c r="D30" i="2"/>
  <c r="E30" i="2"/>
  <c r="I30" i="2"/>
  <c r="F30" i="2"/>
  <c r="H31" i="2" l="1"/>
  <c r="I31" i="2"/>
  <c r="F31" i="2"/>
  <c r="D31" i="2"/>
  <c r="G31" i="2"/>
  <c r="E31" i="2"/>
  <c r="E22" i="2"/>
  <c r="C33" i="2"/>
  <c r="F22" i="2"/>
  <c r="D23" i="2"/>
  <c r="D24" i="2"/>
  <c r="G32" i="2"/>
  <c r="E32" i="2"/>
  <c r="I32" i="2"/>
  <c r="H32" i="2"/>
  <c r="F32" i="2"/>
  <c r="D32" i="2"/>
  <c r="F23" i="2" l="1"/>
  <c r="C34" i="2"/>
  <c r="E23" i="2"/>
  <c r="I33" i="2"/>
  <c r="F33" i="2"/>
  <c r="D33" i="2"/>
  <c r="H33" i="2"/>
  <c r="E33" i="2"/>
  <c r="G33" i="2"/>
  <c r="F24" i="2"/>
  <c r="E24" i="2"/>
  <c r="C35" i="2"/>
  <c r="C36" i="2" l="1"/>
  <c r="H87" i="23" s="1"/>
  <c r="H90" i="23" s="1"/>
  <c r="F35" i="2"/>
  <c r="D35" i="2"/>
  <c r="E35" i="2"/>
  <c r="I35" i="2"/>
  <c r="H35" i="2"/>
  <c r="G35" i="2"/>
  <c r="G34" i="2"/>
  <c r="D34" i="2"/>
  <c r="I34" i="2"/>
  <c r="F34" i="2"/>
  <c r="E34" i="2"/>
  <c r="H34" i="2"/>
  <c r="H36" i="2" l="1"/>
  <c r="D36" i="2"/>
  <c r="I36" i="2"/>
  <c r="E36" i="2"/>
  <c r="G36" i="2"/>
  <c r="F36" i="2"/>
</calcChain>
</file>

<file path=xl/sharedStrings.xml><?xml version="1.0" encoding="utf-8"?>
<sst xmlns="http://schemas.openxmlformats.org/spreadsheetml/2006/main" count="298" uniqueCount="137">
  <si>
    <t>Political Process</t>
  </si>
  <si>
    <t>Administrative structure</t>
  </si>
  <si>
    <t>Budget</t>
  </si>
  <si>
    <t>Participatory process</t>
  </si>
  <si>
    <t>Baseline Emissions Inventory</t>
  </si>
  <si>
    <t>Risk and vulnerabilities</t>
  </si>
  <si>
    <t>Action Plan</t>
  </si>
  <si>
    <t>SECAP Implementation</t>
  </si>
  <si>
    <t>Multilevel Governance</t>
  </si>
  <si>
    <t>Energy Poverty</t>
  </si>
  <si>
    <t>Just Transition</t>
  </si>
  <si>
    <t>Yes</t>
  </si>
  <si>
    <t>No</t>
  </si>
  <si>
    <t>Relevance</t>
  </si>
  <si>
    <t>Coherence</t>
  </si>
  <si>
    <t>Effectiveness</t>
  </si>
  <si>
    <t>Efficiency</t>
  </si>
  <si>
    <t>Impact</t>
  </si>
  <si>
    <t>Sustainability</t>
  </si>
  <si>
    <t>Main Fields</t>
  </si>
  <si>
    <t>Evaluative Categorization</t>
  </si>
  <si>
    <t>BEI</t>
  </si>
  <si>
    <t>Compliance Assessment</t>
  </si>
  <si>
    <t>Total Redondeo</t>
  </si>
  <si>
    <t>Start</t>
  </si>
  <si>
    <t>Evaluation Criteria</t>
  </si>
  <si>
    <t>Partially</t>
  </si>
  <si>
    <t xml:space="preserve">     Start</t>
  </si>
  <si>
    <t>yes-no Compliance Assessment</t>
  </si>
  <si>
    <t>Find more 
about SECAPs here</t>
  </si>
  <si>
    <t>Projekt CEESEU otrzymał dofinansowanie z programu Unii Europejskiej "Horyzont 2020" w zakresie badań i innowacji na podstawie umowy o dofinansowanie nr 892270. Wyłączną odpowiedzialność za treść tego materiału ponoszą autorzy. Nie musi on reprezentować poglądów Unii Europejskiej i ani EASME, ani Komisja Europejska nie ponoszą odpowiedzialności za jakiekolwiek wykorzystanie tego materiału.</t>
  </si>
  <si>
    <t>Dowiedz się więcej</t>
  </si>
  <si>
    <t>Instrukcja</t>
  </si>
  <si>
    <t>Kryterium oceny</t>
  </si>
  <si>
    <t>Czy wskaźniki / parametry emisji CO2 są wystarczająco trafne?</t>
  </si>
  <si>
    <t>Ocena zgodności</t>
  </si>
  <si>
    <t>Tak</t>
  </si>
  <si>
    <t>Częściowo</t>
  </si>
  <si>
    <t>Nie</t>
  </si>
  <si>
    <t>Proces polityczny</t>
  </si>
  <si>
    <t>Czy plan został dobrze przyjęty przez większość członków Rady Gminy? Czy są chętni do jego wdrażania?</t>
  </si>
  <si>
    <t>Struktura administracyjna</t>
  </si>
  <si>
    <t>Kryteria oceny</t>
  </si>
  <si>
    <t>Czy w opracowanie SECAP jest włączona wystarczająca liczba pracowników / urzędników miejskich?</t>
  </si>
  <si>
    <t>Czy we wdrażanie SECAP jest włączona wystarczająca liczba pracowników / urzędników miejskich?</t>
  </si>
  <si>
    <t>Czy ci urzędnicy mają różne kompetencje, np. w zakresie transportu, budynków, produkcji energii odnawialnej, efektywności energetycznej, ubóstwa energetycznego (tj. kwestie dotyczące równości), adaptacji itp.?</t>
  </si>
  <si>
    <t>Czy gmina posiada wewnętrzną strukturę międzywydziałową służącą do wspólnej pracy nad opracowaniem i wdrożeniem SECAP?</t>
  </si>
  <si>
    <t>Czy SECAP jest powiązany z innymi planami w gminie, np. dotyczącymi hałasu, jakości powietrza, infrastruktury transportowej, transportu publicznego, gospodarki odpadami stałymi, gospodarki ściekowej, zarządzania wodą opadową, planami dotyczącymi terenów zielonych itp.?</t>
  </si>
  <si>
    <t>Budżet</t>
  </si>
  <si>
    <t>Czy istnieje specjalny budżet przeznaczony na opracowanie i wdrożenie SECAP?</t>
  </si>
  <si>
    <t>Czy istnieją inne budżety specjalnie przeznaczone na działania adaptacyjne i łagodzące dla zmian klimatu?</t>
  </si>
  <si>
    <t>Jeśli przewidziano takie specjalne budżety, czy wskazano w nich główne sektory, których dotyczą środki realizacji SECAP (np. budynki, transport, zielona infrastruktura itp.)?</t>
  </si>
  <si>
    <t>Czy budżet jest wystarczający, aby pokryć wszystkie środki niezbędne do osiągnięcia wyznaczonych celów adaptacyjnych i łagodzących?</t>
  </si>
  <si>
    <t>Proces partycypacyjny</t>
  </si>
  <si>
    <t>Czy pracownicy / urzędnicy gminni z różnych wydziałów byli zaangażowani w opracowanie SECAP?</t>
  </si>
  <si>
    <t>Czy mieszkańcy gminy, interesariusze i grupy interesu zostały odpowiednio poinformowane o opracowaniu SECAP?</t>
  </si>
  <si>
    <t>Czy istnieją powszechnie dostępne informacje dotyczące planu SECAP dla obywateli i zainteresowanych stron, zarówno w Internecie, jak i poza nim?</t>
  </si>
  <si>
    <t>Czy lokalne media (tv, radio, gazety, grupy social media) relacjonowały rozpoczęcie procesu opracowywania SECAP do jego zatwierdzenia przez Radę?</t>
  </si>
  <si>
    <t>Czy obywatele i interesariusze są zaangażowani w projekty i/lub wdrażanie działań opisanych w planie SECAP?</t>
  </si>
  <si>
    <t>Czy lokalne firmy i przedsiębiorstwa są zaangażowane w projekty i / lub w opracowane działania?</t>
  </si>
  <si>
    <t>Czy SECAP jest akceptowany przez lokalny biznes / przemysł / produkcję i przetwórstwo / rolnictwo?</t>
  </si>
  <si>
    <r>
      <t xml:space="preserve">Inwentaryzacja emisji dla roku bazowego </t>
    </r>
    <r>
      <rPr>
        <b/>
        <i/>
        <sz val="16"/>
        <color theme="0"/>
        <rFont val="Corbel"/>
        <family val="2"/>
      </rPr>
      <t>(eng. BEI - Baseline Emissions Inventory)</t>
    </r>
  </si>
  <si>
    <t>Czy rok bazowy (BEI) jest najbardziej adekwatny / właściwy do obliczenia niezbędnej redukcji CO2?</t>
  </si>
  <si>
    <t>Czy dane dotyczące zużycia energii i wynikające z nich obliczenia emisji CO2 są wystarczająco dokładne?</t>
  </si>
  <si>
    <t>Czy wskaźniki / parametry emisji CO2 są wystarczająco dokładne?</t>
  </si>
  <si>
    <t>Czy uwzględniono wystarczającą liczbę sektorów do obliczenia BEI?</t>
  </si>
  <si>
    <t>Czy dane dotyczące zużycia energii i wynikające z nich obliczenia emisji CO2 w pełni odzwierciedlają sytuację w gminie?</t>
  </si>
  <si>
    <t>Ryzyka i podatność</t>
  </si>
  <si>
    <t>Czy temat związany z adaptacją do zmian klimatu jest częścią polityki na poziomie gminy?</t>
  </si>
  <si>
    <t>Czy został już opracowany plan adaptacji do zmian klimatu (lub podobny)?</t>
  </si>
  <si>
    <t>Czy analiza strat i szkód (np. RVA) została już oparacowana?</t>
  </si>
  <si>
    <t>Czy analiza ryzyka i podatności opisuje rzeczywistą sytuację gminy? Czy uwzględnia powodzie, ekstremalne zjawiska pogodowe, susze i inne istotne zdarzenia uwarunkowane zmianami klimatu?</t>
  </si>
  <si>
    <t>Czy informacje zawarte w analizie ryzyka i podatności są wystarczająco dokładne?</t>
  </si>
  <si>
    <t>Planowane działania</t>
  </si>
  <si>
    <t>Czy obliczenia oszczędności energii i redukcji CO2 wynikające z wdrożenia działań są dokładne i miarodajne?</t>
  </si>
  <si>
    <t>Czy planowane działania obejmują wystarczająco dużo sektorów, aby osiągnąć zobowiązanie do redukcji emisji?</t>
  </si>
  <si>
    <t>Czy opisane działania prowadzą do niezbędnej, zadeklarowanej redukcji CO2?</t>
  </si>
  <si>
    <t>Czy działania SECAP są w pełni (lub tylko częściowo) osiągalne do 2030 roku?</t>
  </si>
  <si>
    <t>Czy ramy czasowe są w pełni dostosowane do potrzeb lokalnych podmiotów i interesariuszy?</t>
  </si>
  <si>
    <t>Czy dostępne są zasoby (finansowe, ludzkie itp.) pozwalające na dotrzymanie zaplanowanych ram czasowych?</t>
  </si>
  <si>
    <t>Czy działania SECAP są w pełni przyjęte (lub częściowo zaakceptowane) przez lokalną społeczność i interesariuszy?</t>
  </si>
  <si>
    <t>Czy działania w ramach SECAP są dostosowane do innych strategii i planów miejskich?</t>
  </si>
  <si>
    <t>Wdrażanie</t>
  </si>
  <si>
    <t>Czy SECAP może zostać wdrożony w sposób, w jaki został opisany "na papierze"?</t>
  </si>
  <si>
    <t>Czy wszystkie niezbędne wydziały gminne są zaangażowane we wdrożenie SECAP?</t>
  </si>
  <si>
    <t>Czy gmina posiada wystarczającą wiedzę i zasoby do wdrożenia SECAP?</t>
  </si>
  <si>
    <t>Czy w fazie opracowywania SECAP opisany budżet jest wystarczający do wdrożenia SECAP?</t>
  </si>
  <si>
    <t>Czy istnieje współpraca z innymi instytucjami (lokalnymi, regionalnymi lub krajowymi) w zakresie wdrażania SECAP?</t>
  </si>
  <si>
    <t>Czy proces monitorowania wdrażania SECAP jest ustalony? Czy działa?</t>
  </si>
  <si>
    <t>Zarządzanie wielopoziomowe (eng. Multilevel Governance)</t>
  </si>
  <si>
    <t>Czy SECAP jest dostosowany do regionalnych lub krajowych planów działań na rzecz klimatu, zobowiązań lub strategii?</t>
  </si>
  <si>
    <t>Czy gmina otrzymała wsparcie od innych podmiotów w skali powiatu, województwa, regionu lub kraju (tj. wsparcie ekonomiczne, kadrowe, techniczne itp.)?</t>
  </si>
  <si>
    <t>Czy istnieje współpraca z podmiotami w skali powiatu, województwa, regionu lub kraju (tj. generowanie lub gromadzenie informacji, wspólne starania, sojusze techniczne, partnerstwo publiczno-prywatne itp.)?</t>
  </si>
  <si>
    <t>Czy istnieją jakieś współprace lub przyjęte kompromisy z innymi gminami?</t>
  </si>
  <si>
    <t>Czy gmina uczestniczy w krajowych lub regionalnych wydarzeniach, lub wydarzeniach związanych z CoM, promując lub umożliwiając wymianę informacji z innymi gminami?</t>
  </si>
  <si>
    <t>Ubóstwo energetyczne</t>
  </si>
  <si>
    <t>Czy istnieje gminna strategia dot. ubóstwa energetycznego?</t>
  </si>
  <si>
    <t>Czy w SECAP uwzględniono jakieś środki czy działania dotyczące kwestii ubóstwa energetycznego?</t>
  </si>
  <si>
    <t>Czy w swoim SECAP uwzględnili Państwo wskaźniki ubóstwa energetycznego?</t>
  </si>
  <si>
    <t>Czy gmina posiada uregulowania prawne dotyczące przeciwdziałania ubóstwu energetycznemu?</t>
  </si>
  <si>
    <t>Czy strategia dot. ubóstwa energetycznego obejmuje takie sektory jak budynki, transport, mieszkalnictwo i inne obiekty?</t>
  </si>
  <si>
    <t>Sprawiedliwa transformacja</t>
  </si>
  <si>
    <t>Czy cele i zakres SECAP mają na celu sprawiedliwą transformację w ich obszarze oddziaływania?</t>
  </si>
  <si>
    <t>Czy środki o charakterze społecznym opisane w polityce łagodzenia skutków i adaptacji zostały uwzględnione w planie SECAP?</t>
  </si>
  <si>
    <t>Czy istnieją mechanizmy pozwalające na uniknięcie wykluczenia społecznego?</t>
  </si>
  <si>
    <t>Wyniki Ewaulacji SECAP</t>
  </si>
  <si>
    <t>Wstaw tutaj logo organu lokalnego.</t>
  </si>
  <si>
    <t>Ogólna zgodność z kryteriami SECAP</t>
  </si>
  <si>
    <t>Przedstawia ogólny obraz zgodności z SECAP, pokazując, ile kryteriów zostało spełnionych, a ile nie.</t>
  </si>
  <si>
    <t>Zagadnienia</t>
  </si>
  <si>
    <t>Wdrażanie SECAP</t>
  </si>
  <si>
    <t>Zarządzanie wielopoziomowe</t>
  </si>
  <si>
    <t>RAZEM</t>
  </si>
  <si>
    <t>'Częściowo'' - Ocena Zgodności</t>
  </si>
  <si>
    <t>Zgodność</t>
  </si>
  <si>
    <t>Spójność</t>
  </si>
  <si>
    <t>Efektywność</t>
  </si>
  <si>
    <t>Wydajność</t>
  </si>
  <si>
    <t>Wpływ</t>
  </si>
  <si>
    <t>Trwałość</t>
  </si>
  <si>
    <t>Zgodny</t>
  </si>
  <si>
    <t>Niezgodny</t>
  </si>
  <si>
    <t>Częściowo zgodny</t>
  </si>
  <si>
    <t>Sprawność</t>
  </si>
  <si>
    <t>Stabilność</t>
  </si>
  <si>
    <t>Częściowo spełniający wymagania</t>
  </si>
  <si>
    <t>Ubóstwoenergetyczne</t>
  </si>
  <si>
    <t>Ile głosów częściowo liczonych jest jako jeden pełny głos zgodny?</t>
  </si>
  <si>
    <t>Razem</t>
  </si>
  <si>
    <t>Satysfakcjonujący</t>
  </si>
  <si>
    <t>Niesatysfakcjonujący</t>
  </si>
  <si>
    <t>Całkowita Zgodność</t>
  </si>
  <si>
    <t>Obszar</t>
  </si>
  <si>
    <t>Bardzo dobry</t>
  </si>
  <si>
    <t>Dobry</t>
  </si>
  <si>
    <t>Wyraźnie nieodpowiedni</t>
  </si>
  <si>
    <t>Wysoce Niezadowalający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</si>
</sst>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family val="2"/>
      <scheme val="minor"/>
    </font>
    <font>
      <sz val="12"/>
      <color theme="1"/>
      <name val="Corbel"/>
      <family val="2"/>
    </font>
    <font>
      <sz val="12"/>
      <color rgb="FF000000"/>
      <name val="Corbel"/>
      <family val="2"/>
    </font>
    <font>
      <sz val="11"/>
      <color rgb="FFFF0000"/>
      <name val="Calibri"/>
      <family val="2"/>
      <scheme val="minor"/>
    </font>
    <font>
      <sz val="11"/>
      <color theme="1"/>
      <name val="Corbel"/>
      <family val="2"/>
    </font>
    <font>
      <b/>
      <sz val="12"/>
      <color theme="1"/>
      <name val="Corbel"/>
      <family val="2"/>
    </font>
    <font>
      <b/>
      <sz val="24"/>
      <color theme="0"/>
      <name val="Corbel"/>
      <family val="2"/>
    </font>
    <font>
      <b/>
      <sz val="26"/>
      <color theme="0"/>
      <name val="Corbel"/>
      <family val="2"/>
    </font>
    <font>
      <b/>
      <sz val="12"/>
      <name val="Corbel"/>
      <family val="2"/>
    </font>
    <font>
      <b/>
      <sz val="11"/>
      <name val="Calibri"/>
      <family val="2"/>
      <scheme val="minor"/>
    </font>
    <font>
      <b/>
      <sz val="11"/>
      <color theme="1"/>
      <name val="Corbel"/>
      <family val="2"/>
    </font>
    <font>
      <sz val="11"/>
      <color theme="0"/>
      <name val="Corbel"/>
      <family val="2"/>
    </font>
    <font>
      <sz val="11"/>
      <name val="Corbel"/>
      <family val="2"/>
    </font>
    <font>
      <b/>
      <sz val="24"/>
      <name val="Corbel"/>
      <family val="2"/>
    </font>
    <font>
      <sz val="11"/>
      <color theme="6" tint="0.79998168889431442"/>
      <name val="Corbel"/>
      <family val="2"/>
    </font>
    <font>
      <b/>
      <sz val="14"/>
      <color theme="1"/>
      <name val="Corbel"/>
      <family val="2"/>
    </font>
    <font>
      <sz val="24"/>
      <color theme="1"/>
      <name val="Corbel"/>
      <family val="2"/>
    </font>
    <font>
      <u/>
      <sz val="11"/>
      <color theme="10"/>
      <name val="Calibri"/>
      <family val="2"/>
      <scheme val="minor"/>
    </font>
    <font>
      <b/>
      <sz val="11"/>
      <name val="Corbel"/>
      <family val="2"/>
    </font>
    <font>
      <b/>
      <sz val="28"/>
      <color theme="0"/>
      <name val="Corbel"/>
      <family val="2"/>
    </font>
    <font>
      <sz val="12"/>
      <name val="Corbel"/>
      <family val="2"/>
    </font>
    <font>
      <b/>
      <sz val="18"/>
      <color theme="1"/>
      <name val="Corbel"/>
      <family val="2"/>
    </font>
    <font>
      <sz val="18"/>
      <color theme="1"/>
      <name val="Corbel"/>
      <family val="2"/>
    </font>
    <font>
      <b/>
      <sz val="18"/>
      <color rgb="FF000000"/>
      <name val="Corbel"/>
      <family val="2"/>
    </font>
    <font>
      <sz val="18"/>
      <color rgb="FF000000"/>
      <name val="Corbel"/>
      <family val="2"/>
    </font>
    <font>
      <sz val="9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0" tint="-4.9989318521683403E-2"/>
      <name val="Corbel"/>
      <family val="2"/>
    </font>
    <font>
      <sz val="6"/>
      <color theme="1"/>
      <name val="Corbel"/>
      <family val="2"/>
    </font>
    <font>
      <sz val="6"/>
      <color theme="1"/>
      <name val="Calibri"/>
      <family val="2"/>
      <scheme val="minor"/>
    </font>
    <font>
      <b/>
      <sz val="12"/>
      <color theme="1"/>
      <name val="Corbel"/>
    </font>
    <font>
      <sz val="11"/>
      <name val="Calibri"/>
      <family val="2"/>
    </font>
    <font>
      <sz val="12"/>
      <color theme="1"/>
      <name val="Corbel"/>
    </font>
    <font>
      <sz val="12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sz val="11"/>
      <color rgb="FF000000"/>
      <name val="Corbel"/>
      <family val="2"/>
      <charset val="238"/>
    </font>
    <font>
      <b/>
      <sz val="11"/>
      <color theme="1"/>
      <name val="Corbel"/>
    </font>
    <font>
      <b/>
      <sz val="24"/>
      <color theme="0"/>
      <name val="Corbel"/>
      <family val="2"/>
      <charset val="238"/>
    </font>
    <font>
      <sz val="11"/>
      <name val="Calibri"/>
      <family val="2"/>
    </font>
    <font>
      <b/>
      <sz val="16"/>
      <color theme="0"/>
      <name val="Corbel"/>
      <family val="2"/>
      <charset val="238"/>
    </font>
    <font>
      <b/>
      <i/>
      <sz val="16"/>
      <color theme="0"/>
      <name val="Corbel"/>
      <family val="2"/>
    </font>
    <font>
      <sz val="12"/>
      <color rgb="FF000000"/>
      <name val="Corbel"/>
      <family val="2"/>
      <charset val="238"/>
    </font>
    <font>
      <b/>
      <sz val="20"/>
      <color theme="0"/>
      <name val="Corbel"/>
      <family val="2"/>
      <charset val="238"/>
    </font>
    <font>
      <sz val="20"/>
      <name val="Calibri"/>
      <family val="2"/>
      <charset val="238"/>
    </font>
    <font>
      <b/>
      <sz val="11"/>
      <name val="Calibri"/>
      <family val="2"/>
    </font>
    <font>
      <sz val="10"/>
      <color rgb="FFAEABAB"/>
      <name val="Corbel"/>
      <family val="2"/>
      <charset val="238"/>
    </font>
    <font>
      <sz val="10"/>
      <color rgb="FFAEABAB"/>
      <name val="Corbel"/>
      <family val="2"/>
    </font>
    <font>
      <b/>
      <sz val="18"/>
      <color theme="1"/>
      <name val="Corbel"/>
      <family val="2"/>
      <charset val="238"/>
    </font>
    <font>
      <sz val="18"/>
      <color theme="1"/>
      <name val="Corbe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</font>
    <font>
      <sz val="11"/>
      <color rgb="FFC55A1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ADADA"/>
        <bgColor rgb="FFDADADA"/>
      </patternFill>
    </fill>
    <fill>
      <patternFill patternType="solid">
        <fgColor rgb="FFECECEC"/>
        <bgColor rgb="FFECECEC"/>
      </patternFill>
    </fill>
    <fill>
      <patternFill patternType="solid">
        <fgColor rgb="FF00B0F0"/>
        <bgColor rgb="FF00B0F0"/>
      </patternFill>
    </fill>
    <fill>
      <patternFill patternType="solid">
        <fgColor rgb="FFD6DCE4"/>
        <bgColor rgb="FFD6DCE4"/>
      </patternFill>
    </fill>
    <fill>
      <patternFill patternType="solid">
        <fgColor rgb="FF4CEEF4"/>
        <bgColor rgb="FF4CEEF4"/>
      </patternFill>
    </fill>
    <fill>
      <patternFill patternType="solid">
        <fgColor rgb="FFB6EEF4"/>
        <bgColor rgb="FFB6EEF4"/>
      </patternFill>
    </fill>
    <fill>
      <patternFill patternType="solid">
        <fgColor rgb="FFBFBFBF"/>
        <bgColor rgb="FFBFBFBF"/>
      </patternFill>
    </fill>
    <fill>
      <patternFill patternType="solid">
        <fgColor rgb="FF757070"/>
        <bgColor rgb="FF75707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9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0" xfId="0" applyFont="1"/>
    <xf numFmtId="0" fontId="4" fillId="2" borderId="0" xfId="0" applyFont="1" applyFill="1"/>
    <xf numFmtId="0" fontId="4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11" fillId="0" borderId="1" xfId="0" applyFont="1" applyBorder="1"/>
    <xf numFmtId="0" fontId="4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2" fillId="2" borderId="0" xfId="0" applyFont="1" applyFill="1"/>
    <xf numFmtId="0" fontId="13" fillId="0" borderId="0" xfId="0" applyFont="1"/>
    <xf numFmtId="0" fontId="1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2" borderId="0" xfId="0" applyFont="1" applyFill="1"/>
    <xf numFmtId="0" fontId="11" fillId="0" borderId="0" xfId="0" applyFont="1"/>
    <xf numFmtId="0" fontId="9" fillId="0" borderId="0" xfId="0" applyFont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8" fillId="0" borderId="0" xfId="0" applyFont="1"/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7" fillId="0" borderId="0" xfId="1" applyFill="1"/>
    <xf numFmtId="0" fontId="12" fillId="0" borderId="0" xfId="1" applyFont="1" applyAlignment="1">
      <alignment vertical="center"/>
    </xf>
    <xf numFmtId="0" fontId="12" fillId="0" borderId="0" xfId="1" applyFont="1" applyAlignment="1"/>
    <xf numFmtId="0" fontId="11" fillId="0" borderId="1" xfId="0" applyFont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1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14" fillId="4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4" fillId="0" borderId="1" xfId="0" applyFont="1" applyBorder="1" applyProtection="1">
      <protection locked="0"/>
    </xf>
    <xf numFmtId="0" fontId="14" fillId="4" borderId="1" xfId="0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  <xf numFmtId="1" fontId="0" fillId="0" borderId="1" xfId="0" applyNumberFormat="1" applyBorder="1"/>
    <xf numFmtId="0" fontId="3" fillId="0" borderId="0" xfId="0" applyFont="1"/>
    <xf numFmtId="0" fontId="4" fillId="2" borderId="18" xfId="0" applyFont="1" applyFill="1" applyBorder="1"/>
    <xf numFmtId="0" fontId="4" fillId="2" borderId="19" xfId="0" applyFont="1" applyFill="1" applyBorder="1"/>
    <xf numFmtId="0" fontId="4" fillId="2" borderId="21" xfId="0" applyFont="1" applyFill="1" applyBorder="1"/>
    <xf numFmtId="0" fontId="4" fillId="0" borderId="20" xfId="0" applyFont="1" applyBorder="1"/>
    <xf numFmtId="0" fontId="4" fillId="0" borderId="21" xfId="0" applyFont="1" applyBorder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15" fillId="0" borderId="0" xfId="0" applyFont="1" applyAlignment="1">
      <alignment vertical="center"/>
    </xf>
    <xf numFmtId="0" fontId="4" fillId="0" borderId="0" xfId="0" applyFont="1" applyAlignment="1">
      <alignment horizontal="centerContinuous"/>
    </xf>
    <xf numFmtId="0" fontId="4" fillId="2" borderId="22" xfId="0" applyFont="1" applyFill="1" applyBorder="1"/>
    <xf numFmtId="0" fontId="4" fillId="2" borderId="23" xfId="0" applyFont="1" applyFill="1" applyBorder="1"/>
    <xf numFmtId="0" fontId="4" fillId="0" borderId="25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/>
    <xf numFmtId="0" fontId="0" fillId="5" borderId="0" xfId="0" applyFill="1"/>
    <xf numFmtId="0" fontId="4" fillId="4" borderId="0" xfId="0" applyFont="1" applyFill="1"/>
    <xf numFmtId="0" fontId="14" fillId="0" borderId="1" xfId="0" applyFont="1" applyBorder="1" applyProtection="1">
      <protection locked="0"/>
    </xf>
    <xf numFmtId="0" fontId="17" fillId="0" borderId="0" xfId="1" applyAlignment="1">
      <alignment vertical="center" wrapText="1"/>
    </xf>
    <xf numFmtId="0" fontId="26" fillId="0" borderId="0" xfId="1" applyFont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Protection="1">
      <protection locked="0"/>
    </xf>
    <xf numFmtId="0" fontId="27" fillId="5" borderId="0" xfId="0" applyFont="1" applyFill="1" applyAlignment="1">
      <alignment horizontal="left"/>
    </xf>
    <xf numFmtId="0" fontId="27" fillId="0" borderId="26" xfId="0" applyFont="1" applyBorder="1" applyAlignment="1">
      <alignment horizontal="center"/>
    </xf>
    <xf numFmtId="0" fontId="28" fillId="4" borderId="1" xfId="0" applyFont="1" applyFill="1" applyBorder="1" applyProtection="1">
      <protection locked="0"/>
    </xf>
    <xf numFmtId="0" fontId="29" fillId="0" borderId="0" xfId="0" applyFont="1" applyAlignment="1">
      <alignment vertical="center" wrapText="1"/>
    </xf>
    <xf numFmtId="0" fontId="17" fillId="0" borderId="0" xfId="1" applyAlignment="1">
      <alignment horizontal="center"/>
    </xf>
    <xf numFmtId="0" fontId="31" fillId="6" borderId="27" xfId="0" applyFont="1" applyFill="1" applyBorder="1" applyAlignment="1">
      <alignment horizontal="center" vertical="center"/>
    </xf>
    <xf numFmtId="0" fontId="33" fillId="0" borderId="27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3" fillId="7" borderId="27" xfId="0" applyFont="1" applyFill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4" fillId="7" borderId="27" xfId="0" applyFont="1" applyFill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7" fillId="6" borderId="27" xfId="0" applyFont="1" applyFill="1" applyBorder="1" applyAlignment="1">
      <alignment horizontal="center" vertical="center" wrapText="1"/>
    </xf>
    <xf numFmtId="0" fontId="10" fillId="6" borderId="27" xfId="0" applyFont="1" applyFill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42" fillId="7" borderId="27" xfId="0" applyFont="1" applyFill="1" applyBorder="1" applyAlignment="1">
      <alignment horizontal="center" vertical="center" wrapText="1"/>
    </xf>
    <xf numFmtId="0" fontId="10" fillId="6" borderId="27" xfId="0" applyFont="1" applyFill="1" applyBorder="1" applyAlignment="1">
      <alignment horizontal="center"/>
    </xf>
    <xf numFmtId="0" fontId="5" fillId="6" borderId="27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/>
    </xf>
    <xf numFmtId="0" fontId="47" fillId="0" borderId="0" xfId="0" applyFont="1" applyAlignment="1">
      <alignment horizontal="left" vertical="center"/>
    </xf>
    <xf numFmtId="0" fontId="50" fillId="0" borderId="27" xfId="0" applyFont="1" applyBorder="1" applyAlignment="1">
      <alignment horizontal="center" vertical="center"/>
    </xf>
    <xf numFmtId="0" fontId="50" fillId="0" borderId="27" xfId="0" applyFont="1" applyBorder="1"/>
    <xf numFmtId="0" fontId="51" fillId="0" borderId="27" xfId="0" applyFont="1" applyBorder="1"/>
    <xf numFmtId="0" fontId="51" fillId="0" borderId="27" xfId="0" applyFont="1" applyBorder="1" applyAlignment="1">
      <alignment horizontal="center"/>
    </xf>
    <xf numFmtId="0" fontId="50" fillId="0" borderId="27" xfId="0" applyFont="1" applyBorder="1" applyAlignment="1">
      <alignment horizontal="center"/>
    </xf>
    <xf numFmtId="0" fontId="50" fillId="9" borderId="27" xfId="0" applyFont="1" applyFill="1" applyBorder="1"/>
    <xf numFmtId="0" fontId="50" fillId="9" borderId="27" xfId="0" applyFont="1" applyFill="1" applyBorder="1" applyAlignment="1">
      <alignment horizontal="center"/>
    </xf>
    <xf numFmtId="0" fontId="51" fillId="9" borderId="27" xfId="0" applyFont="1" applyFill="1" applyBorder="1"/>
    <xf numFmtId="0" fontId="52" fillId="0" borderId="31" xfId="0" applyFont="1" applyBorder="1" applyAlignment="1">
      <alignment wrapText="1"/>
    </xf>
    <xf numFmtId="0" fontId="35" fillId="8" borderId="27" xfId="0" applyFont="1" applyFill="1" applyBorder="1" applyAlignment="1">
      <alignment horizontal="center" vertical="center" wrapText="1"/>
    </xf>
    <xf numFmtId="0" fontId="35" fillId="10" borderId="27" xfId="0" applyFont="1" applyFill="1" applyBorder="1" applyAlignment="1">
      <alignment horizontal="center" vertical="center" wrapText="1"/>
    </xf>
    <xf numFmtId="0" fontId="35" fillId="11" borderId="27" xfId="0" applyFont="1" applyFill="1" applyBorder="1" applyAlignment="1">
      <alignment horizontal="center" vertical="center" wrapText="1"/>
    </xf>
    <xf numFmtId="0" fontId="35" fillId="7" borderId="27" xfId="0" applyFont="1" applyFill="1" applyBorder="1" applyAlignment="1">
      <alignment horizontal="center" vertical="center" wrapText="1"/>
    </xf>
    <xf numFmtId="0" fontId="35" fillId="12" borderId="27" xfId="0" applyFont="1" applyFill="1" applyBorder="1" applyAlignment="1">
      <alignment horizontal="center" vertical="center" wrapText="1"/>
    </xf>
    <xf numFmtId="0" fontId="35" fillId="13" borderId="27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17" fillId="0" borderId="0" xfId="1" applyAlignment="1">
      <alignment horizontal="center" vertical="center"/>
    </xf>
    <xf numFmtId="0" fontId="17" fillId="0" borderId="0" xfId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1" fillId="6" borderId="28" xfId="0" applyFont="1" applyFill="1" applyBorder="1" applyAlignment="1">
      <alignment horizontal="center" vertical="center"/>
    </xf>
    <xf numFmtId="0" fontId="32" fillId="0" borderId="29" xfId="0" applyFont="1" applyBorder="1"/>
    <xf numFmtId="0" fontId="32" fillId="0" borderId="30" xfId="0" applyFont="1" applyBorder="1"/>
    <xf numFmtId="0" fontId="6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1" fillId="6" borderId="31" xfId="0" applyFont="1" applyFill="1" applyBorder="1" applyAlignment="1">
      <alignment horizontal="center" vertical="center"/>
    </xf>
    <xf numFmtId="0" fontId="32" fillId="0" borderId="32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1" fillId="6" borderId="31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/>
    </xf>
    <xf numFmtId="0" fontId="39" fillId="0" borderId="29" xfId="0" applyFont="1" applyBorder="1"/>
    <xf numFmtId="0" fontId="39" fillId="0" borderId="30" xfId="0" applyFont="1" applyBorder="1"/>
    <xf numFmtId="0" fontId="5" fillId="6" borderId="31" xfId="0" applyFont="1" applyFill="1" applyBorder="1" applyAlignment="1">
      <alignment horizontal="center" vertical="center" wrapText="1"/>
    </xf>
    <xf numFmtId="0" fontId="39" fillId="0" borderId="32" xfId="0" applyFont="1" applyBorder="1"/>
    <xf numFmtId="0" fontId="7" fillId="2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40" fillId="8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/>
    </xf>
    <xf numFmtId="0" fontId="43" fillId="8" borderId="0" xfId="0" applyFont="1" applyFill="1" applyAlignment="1">
      <alignment horizontal="left" vertical="center"/>
    </xf>
    <xf numFmtId="0" fontId="44" fillId="0" borderId="0" xfId="0" applyFont="1"/>
    <xf numFmtId="0" fontId="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38" fillId="8" borderId="17" xfId="0" applyFont="1" applyFill="1" applyBorder="1" applyAlignment="1">
      <alignment horizontal="left" vertical="center"/>
    </xf>
    <xf numFmtId="0" fontId="45" fillId="0" borderId="18" xfId="0" applyFont="1" applyBorder="1"/>
    <xf numFmtId="0" fontId="45" fillId="0" borderId="20" xfId="0" applyFont="1" applyBorder="1"/>
    <xf numFmtId="0" fontId="45" fillId="0" borderId="0" xfId="0" applyFont="1"/>
    <xf numFmtId="0" fontId="48" fillId="0" borderId="0" xfId="0" applyFont="1" applyAlignment="1">
      <alignment horizontal="center" vertical="center" wrapText="1"/>
    </xf>
    <xf numFmtId="0" fontId="0" fillId="0" borderId="0" xfId="0"/>
    <xf numFmtId="0" fontId="49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22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>
      <alignment horizontal="left" vertical="center" wrapText="1"/>
    </xf>
    <xf numFmtId="0" fontId="26" fillId="0" borderId="0" xfId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1" fillId="0" borderId="28" xfId="0" applyFont="1" applyBorder="1" applyAlignment="1">
      <alignment horizontal="center"/>
    </xf>
    <xf numFmtId="0" fontId="50" fillId="0" borderId="3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50" fillId="9" borderId="28" xfId="0" quotePrefix="1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13">
    <dxf>
      <font>
        <color theme="2" tint="-0.24994659260841701"/>
      </font>
    </dxf>
    <dxf>
      <fill>
        <patternFill>
          <bgColor theme="2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rgb="FFB6EEF4"/>
        </patternFill>
      </fill>
    </dxf>
    <dxf>
      <fill>
        <patternFill>
          <bgColor rgb="FF4CEEF4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rgb="FFB6EEF4"/>
        </patternFill>
      </fill>
    </dxf>
    <dxf>
      <fill>
        <patternFill>
          <bgColor rgb="FF4CEEF4"/>
        </patternFill>
      </fill>
    </dxf>
    <dxf>
      <fill>
        <patternFill>
          <bgColor theme="2" tint="-0.499984740745262"/>
        </patternFill>
      </fill>
    </dxf>
  </dxfs>
  <tableStyles count="0" defaultTableStyle="TableStyleMedium2" defaultPivotStyle="PivotStyleLight16"/>
  <colors>
    <mruColors>
      <color rgb="FF4CEEF4"/>
      <color rgb="FF14BDD9"/>
      <color rgb="FF4CD4E4"/>
      <color rgb="FFB6EEF4"/>
      <color rgb="FFBAEEF4"/>
      <color rgb="FF00B0F0"/>
      <color rgb="FFC9DBF4"/>
      <color rgb="FFC9DBC1"/>
      <color rgb="FFFF99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086091692552579E-2"/>
          <c:y val="1.7763711332124545E-2"/>
          <c:w val="0.96982781661489481"/>
          <c:h val="0.8092907837134309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Obliczenia!$D$29</c:f>
              <c:strCache>
                <c:ptCount val="1"/>
                <c:pt idx="0">
                  <c:v>Bardzo dobry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Obliczenia!$B$30:$B$35</c:f>
              <c:strCache>
                <c:ptCount val="6"/>
                <c:pt idx="0">
                  <c:v>Zgodność</c:v>
                </c:pt>
                <c:pt idx="1">
                  <c:v>Spójność</c:v>
                </c:pt>
                <c:pt idx="2">
                  <c:v>Efektywność</c:v>
                </c:pt>
                <c:pt idx="3">
                  <c:v>Wydajność</c:v>
                </c:pt>
                <c:pt idx="4">
                  <c:v>Wpływ</c:v>
                </c:pt>
                <c:pt idx="5">
                  <c:v>Stabilność</c:v>
                </c:pt>
              </c:strCache>
            </c:strRef>
          </c:cat>
          <c:val>
            <c:numRef>
              <c:f>Obliczenia!$D$30:$D$35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9-4F3C-8CCC-DF99BCA65097}"/>
            </c:ext>
          </c:extLst>
        </c:ser>
        <c:ser>
          <c:idx val="2"/>
          <c:order val="2"/>
          <c:tx>
            <c:strRef>
              <c:f>Obliczenia!$E$29</c:f>
              <c:strCache>
                <c:ptCount val="1"/>
                <c:pt idx="0">
                  <c:v>Dobry</c:v>
                </c:pt>
              </c:strCache>
            </c:strRef>
          </c:tx>
          <c:spPr>
            <a:solidFill>
              <a:srgbClr val="4CEEF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Corbel" panose="020B0503020204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Obliczenia!$B$30:$B$35</c:f>
              <c:strCache>
                <c:ptCount val="6"/>
                <c:pt idx="0">
                  <c:v>Zgodność</c:v>
                </c:pt>
                <c:pt idx="1">
                  <c:v>Spójność</c:v>
                </c:pt>
                <c:pt idx="2">
                  <c:v>Efektywność</c:v>
                </c:pt>
                <c:pt idx="3">
                  <c:v>Wydajność</c:v>
                </c:pt>
                <c:pt idx="4">
                  <c:v>Wpływ</c:v>
                </c:pt>
                <c:pt idx="5">
                  <c:v>Stabilność</c:v>
                </c:pt>
              </c:strCache>
            </c:strRef>
          </c:cat>
          <c:val>
            <c:numRef>
              <c:f>Obliczenia!$E$30:$E$35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9-4F3C-8CCC-DF99BCA65097}"/>
            </c:ext>
          </c:extLst>
        </c:ser>
        <c:ser>
          <c:idx val="3"/>
          <c:order val="3"/>
          <c:tx>
            <c:strRef>
              <c:f>Obliczenia!$F$29</c:f>
              <c:strCache>
                <c:ptCount val="1"/>
                <c:pt idx="0">
                  <c:v>Satysfakcjonujący</c:v>
                </c:pt>
              </c:strCache>
            </c:strRef>
          </c:tx>
          <c:spPr>
            <a:solidFill>
              <a:srgbClr val="B6EEF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Corbel" panose="020B0503020204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Obliczenia!$B$30:$B$35</c:f>
              <c:strCache>
                <c:ptCount val="6"/>
                <c:pt idx="0">
                  <c:v>Zgodność</c:v>
                </c:pt>
                <c:pt idx="1">
                  <c:v>Spójność</c:v>
                </c:pt>
                <c:pt idx="2">
                  <c:v>Efektywność</c:v>
                </c:pt>
                <c:pt idx="3">
                  <c:v>Wydajność</c:v>
                </c:pt>
                <c:pt idx="4">
                  <c:v>Wpływ</c:v>
                </c:pt>
                <c:pt idx="5">
                  <c:v>Stabilność</c:v>
                </c:pt>
              </c:strCache>
            </c:strRef>
          </c:cat>
          <c:val>
            <c:numRef>
              <c:f>Obliczenia!$F$30:$F$35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09-4F3C-8CCC-DF99BCA65097}"/>
            </c:ext>
          </c:extLst>
        </c:ser>
        <c:ser>
          <c:idx val="4"/>
          <c:order val="4"/>
          <c:tx>
            <c:strRef>
              <c:f>Obliczenia!$G$29</c:f>
              <c:strCache>
                <c:ptCount val="1"/>
                <c:pt idx="0">
                  <c:v>Niesatysfakcjonujący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Corbel" panose="020B0503020204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Obliczenia!$B$30:$B$35</c:f>
              <c:strCache>
                <c:ptCount val="6"/>
                <c:pt idx="0">
                  <c:v>Zgodność</c:v>
                </c:pt>
                <c:pt idx="1">
                  <c:v>Spójność</c:v>
                </c:pt>
                <c:pt idx="2">
                  <c:v>Efektywność</c:v>
                </c:pt>
                <c:pt idx="3">
                  <c:v>Wydajność</c:v>
                </c:pt>
                <c:pt idx="4">
                  <c:v>Wpływ</c:v>
                </c:pt>
                <c:pt idx="5">
                  <c:v>Stabilność</c:v>
                </c:pt>
              </c:strCache>
            </c:strRef>
          </c:cat>
          <c:val>
            <c:numRef>
              <c:f>Obliczenia!$G$30:$G$35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09-4F3C-8CCC-DF99BCA65097}"/>
            </c:ext>
          </c:extLst>
        </c:ser>
        <c:ser>
          <c:idx val="5"/>
          <c:order val="5"/>
          <c:tx>
            <c:strRef>
              <c:f>Obliczenia!$H$29</c:f>
              <c:strCache>
                <c:ptCount val="1"/>
                <c:pt idx="0">
                  <c:v>Wyraźnie nieodpowiedni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Corbel" panose="020B0503020204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Obliczenia!$B$30:$B$35</c:f>
              <c:strCache>
                <c:ptCount val="6"/>
                <c:pt idx="0">
                  <c:v>Zgodność</c:v>
                </c:pt>
                <c:pt idx="1">
                  <c:v>Spójność</c:v>
                </c:pt>
                <c:pt idx="2">
                  <c:v>Efektywność</c:v>
                </c:pt>
                <c:pt idx="3">
                  <c:v>Wydajność</c:v>
                </c:pt>
                <c:pt idx="4">
                  <c:v>Wpływ</c:v>
                </c:pt>
                <c:pt idx="5">
                  <c:v>Stabilność</c:v>
                </c:pt>
              </c:strCache>
            </c:strRef>
          </c:cat>
          <c:val>
            <c:numRef>
              <c:f>Obliczenia!$H$30:$H$35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09-4F3C-8CCC-DF99BCA65097}"/>
            </c:ext>
          </c:extLst>
        </c:ser>
        <c:ser>
          <c:idx val="6"/>
          <c:order val="6"/>
          <c:tx>
            <c:strRef>
              <c:f>Obliczenia!$I$29</c:f>
              <c:strCache>
                <c:ptCount val="1"/>
                <c:pt idx="0">
                  <c:v>Wysoce Niezadowalający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Corbel" panose="020B0503020204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Obliczenia!$B$30:$B$35</c:f>
              <c:strCache>
                <c:ptCount val="6"/>
                <c:pt idx="0">
                  <c:v>Zgodność</c:v>
                </c:pt>
                <c:pt idx="1">
                  <c:v>Spójność</c:v>
                </c:pt>
                <c:pt idx="2">
                  <c:v>Efektywność</c:v>
                </c:pt>
                <c:pt idx="3">
                  <c:v>Wydajność</c:v>
                </c:pt>
                <c:pt idx="4">
                  <c:v>Wpływ</c:v>
                </c:pt>
                <c:pt idx="5">
                  <c:v>Stabilność</c:v>
                </c:pt>
              </c:strCache>
            </c:strRef>
          </c:cat>
          <c:val>
            <c:numRef>
              <c:f>Obliczenia!$I$30:$I$35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09-4F3C-8CCC-DF99BCA650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237347968"/>
        <c:axId val="2373498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Obliczenia!$C$29</c15:sqref>
                        </c15:formulaRef>
                      </c:ext>
                    </c:extLst>
                    <c:strCache>
                      <c:ptCount val="1"/>
                      <c:pt idx="0">
                        <c:v>Razem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ysClr val="windowText" lastClr="000000"/>
                          </a:solidFill>
                          <a:latin typeface="Corbel" panose="020B0503020204020204" pitchFamily="34" charset="0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Obliczenia!$B$30:$B$35</c15:sqref>
                        </c15:formulaRef>
                      </c:ext>
                    </c:extLst>
                    <c:strCache>
                      <c:ptCount val="6"/>
                      <c:pt idx="0">
                        <c:v>Zgodność</c:v>
                      </c:pt>
                      <c:pt idx="1">
                        <c:v>Spójność</c:v>
                      </c:pt>
                      <c:pt idx="2">
                        <c:v>Efektywność</c:v>
                      </c:pt>
                      <c:pt idx="3">
                        <c:v>Wydajność</c:v>
                      </c:pt>
                      <c:pt idx="4">
                        <c:v>Wpływ</c:v>
                      </c:pt>
                      <c:pt idx="5">
                        <c:v>Stabilność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Obliczenia!$C$30:$C$35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A09-4F3C-8CCC-DF99BCA65097}"/>
                  </c:ext>
                </c:extLst>
              </c15:ser>
            </c15:filteredBarSeries>
          </c:ext>
        </c:extLst>
      </c:barChart>
      <c:catAx>
        <c:axId val="23734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endParaRPr lang="fr-FR"/>
          </a:p>
        </c:txPr>
        <c:crossAx val="237349888"/>
        <c:crosses val="autoZero"/>
        <c:auto val="1"/>
        <c:lblAlgn val="ctr"/>
        <c:lblOffset val="100"/>
        <c:noMultiLvlLbl val="0"/>
      </c:catAx>
      <c:valAx>
        <c:axId val="237349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3734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852744329456234"/>
          <c:y val="0.94032715780922715"/>
          <c:w val="0.74294511341087532"/>
          <c:h val="5.96728421907729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Corbel" panose="020B050302020402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Corbel" panose="020B0503020204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662929381429044"/>
          <c:y val="4.7473616931437292E-2"/>
          <c:w val="0.56858181457642409"/>
          <c:h val="0.8865507675731781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14BDD9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E0E-4402-86F2-2FF46DEA4F0E}"/>
              </c:ext>
            </c:extLst>
          </c:dPt>
          <c:dPt>
            <c:idx val="1"/>
            <c:bubble3D val="0"/>
            <c:spPr>
              <a:solidFill>
                <a:srgbClr val="B6EEF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E0E-4402-86F2-2FF46DEA4F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anchor="ctr" anchorCtr="1">
                <a:noAutofit/>
              </a:bodyPr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Corbel" panose="020B0503020204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Obliczenia!$C$26:$E$26</c:f>
              <c:strCache>
                <c:ptCount val="3"/>
                <c:pt idx="0">
                  <c:v>Tak</c:v>
                </c:pt>
                <c:pt idx="1">
                  <c:v>Nie</c:v>
                </c:pt>
                <c:pt idx="2">
                  <c:v>Częściowo</c:v>
                </c:pt>
              </c:strCache>
            </c:strRef>
          </c:cat>
          <c:val>
            <c:numRef>
              <c:f>Obliczenia!$C$27:$E$27</c:f>
              <c:numCache>
                <c:formatCode>General</c:formatCode>
                <c:ptCount val="3"/>
                <c:pt idx="0">
                  <c:v>0</c:v>
                </c:pt>
                <c:pt idx="1">
                  <c:v>54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1-4A29-9937-606F561F39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32547448514497"/>
          <c:y val="0.36232912035205511"/>
          <c:w val="0.31909809853195314"/>
          <c:h val="0.20293451275035701"/>
        </c:manualLayout>
      </c:layout>
      <c:overlay val="0"/>
      <c:txPr>
        <a:bodyPr rot="0" vert="horz"/>
        <a:lstStyle/>
        <a:p>
          <a:pPr>
            <a:defRPr/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Corbel" panose="020B0503020204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Obliczenia!$I$3</c:f>
              <c:strCache>
                <c:ptCount val="1"/>
                <c:pt idx="0">
                  <c:v>Zgodny</c:v>
                </c:pt>
              </c:strCache>
            </c:strRef>
          </c:tx>
          <c:invertIfNegative val="0"/>
          <c:dLbls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Corbel" panose="020B0503020204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Obliczenia!$B$4:$B$14</c:f>
              <c:strCache>
                <c:ptCount val="11"/>
                <c:pt idx="0">
                  <c:v>Proces polityczny</c:v>
                </c:pt>
                <c:pt idx="1">
                  <c:v>Struktura administracyjna</c:v>
                </c:pt>
                <c:pt idx="2">
                  <c:v>Budżet</c:v>
                </c:pt>
                <c:pt idx="3">
                  <c:v>Proces partycypacyjny</c:v>
                </c:pt>
                <c:pt idx="4">
                  <c:v>BEI</c:v>
                </c:pt>
                <c:pt idx="5">
                  <c:v>Ryzyka i podatność</c:v>
                </c:pt>
                <c:pt idx="6">
                  <c:v>Planowane działania</c:v>
                </c:pt>
                <c:pt idx="7">
                  <c:v>Wdrażanie SECAP</c:v>
                </c:pt>
                <c:pt idx="8">
                  <c:v>Zarządzanie wielopoziomowe</c:v>
                </c:pt>
                <c:pt idx="9">
                  <c:v>Ubóstwo energetyczne</c:v>
                </c:pt>
                <c:pt idx="10">
                  <c:v>Sprawiedliwa transformacja</c:v>
                </c:pt>
              </c:strCache>
            </c:strRef>
          </c:cat>
          <c:val>
            <c:numRef>
              <c:f>Obliczenia!$I$4:$I$14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4-42C4-8127-7421BC774785}"/>
            </c:ext>
          </c:extLst>
        </c:ser>
        <c:ser>
          <c:idx val="1"/>
          <c:order val="1"/>
          <c:tx>
            <c:strRef>
              <c:f>Obliczenia!$J$3</c:f>
              <c:strCache>
                <c:ptCount val="1"/>
                <c:pt idx="0">
                  <c:v>Niezgodny</c:v>
                </c:pt>
              </c:strCache>
            </c:strRef>
          </c:tx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Corbel" panose="020B0503020204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Obliczenia!$B$4:$B$14</c:f>
              <c:strCache>
                <c:ptCount val="11"/>
                <c:pt idx="0">
                  <c:v>Proces polityczny</c:v>
                </c:pt>
                <c:pt idx="1">
                  <c:v>Struktura administracyjna</c:v>
                </c:pt>
                <c:pt idx="2">
                  <c:v>Budżet</c:v>
                </c:pt>
                <c:pt idx="3">
                  <c:v>Proces partycypacyjny</c:v>
                </c:pt>
                <c:pt idx="4">
                  <c:v>BEI</c:v>
                </c:pt>
                <c:pt idx="5">
                  <c:v>Ryzyka i podatność</c:v>
                </c:pt>
                <c:pt idx="6">
                  <c:v>Planowane działania</c:v>
                </c:pt>
                <c:pt idx="7">
                  <c:v>Wdrażanie SECAP</c:v>
                </c:pt>
                <c:pt idx="8">
                  <c:v>Zarządzanie wielopoziomowe</c:v>
                </c:pt>
                <c:pt idx="9">
                  <c:v>Ubóstwo energetyczne</c:v>
                </c:pt>
                <c:pt idx="10">
                  <c:v>Sprawiedliwa transformacja</c:v>
                </c:pt>
              </c:strCache>
            </c:strRef>
          </c:cat>
          <c:val>
            <c:numRef>
              <c:f>Obliczenia!$J$4:$J$14</c:f>
              <c:numCache>
                <c:formatCode>General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A4-42C4-8127-7421BC774785}"/>
            </c:ext>
          </c:extLst>
        </c:ser>
        <c:ser>
          <c:idx val="2"/>
          <c:order val="2"/>
          <c:tx>
            <c:v>Partially Complying</c:v>
          </c:tx>
          <c:invertIfNegative val="0"/>
          <c:dLbls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Corbel" panose="020B0503020204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Obliczenia!$B$4:$B$14</c:f>
              <c:strCache>
                <c:ptCount val="11"/>
                <c:pt idx="0">
                  <c:v>Proces polityczny</c:v>
                </c:pt>
                <c:pt idx="1">
                  <c:v>Struktura administracyjna</c:v>
                </c:pt>
                <c:pt idx="2">
                  <c:v>Budżet</c:v>
                </c:pt>
                <c:pt idx="3">
                  <c:v>Proces partycypacyjny</c:v>
                </c:pt>
                <c:pt idx="4">
                  <c:v>BEI</c:v>
                </c:pt>
                <c:pt idx="5">
                  <c:v>Ryzyka i podatność</c:v>
                </c:pt>
                <c:pt idx="6">
                  <c:v>Planowane działania</c:v>
                </c:pt>
                <c:pt idx="7">
                  <c:v>Wdrażanie SECAP</c:v>
                </c:pt>
                <c:pt idx="8">
                  <c:v>Zarządzanie wielopoziomowe</c:v>
                </c:pt>
                <c:pt idx="9">
                  <c:v>Ubóstwo energetyczne</c:v>
                </c:pt>
                <c:pt idx="10">
                  <c:v>Sprawiedliwa transformacja</c:v>
                </c:pt>
              </c:strCache>
            </c:strRef>
          </c:cat>
          <c:val>
            <c:numRef>
              <c:f>Obliczenia!$K$4:$K$14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9-4F68-B8EC-A58CF8970E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53323136"/>
        <c:axId val="253324672"/>
      </c:barChart>
      <c:catAx>
        <c:axId val="25332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000">
                <a:latin typeface="Corbel" panose="020B0503020204020204" pitchFamily="34" charset="0"/>
              </a:defRPr>
            </a:pPr>
            <a:endParaRPr lang="fr-FR"/>
          </a:p>
        </c:txPr>
        <c:crossAx val="253324672"/>
        <c:crosses val="autoZero"/>
        <c:auto val="1"/>
        <c:lblAlgn val="ctr"/>
        <c:lblOffset val="100"/>
        <c:noMultiLvlLbl val="0"/>
      </c:catAx>
      <c:valAx>
        <c:axId val="253324672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minorTickMark val="none"/>
        <c:tickLblPos val="nextTo"/>
        <c:crossAx val="253323136"/>
        <c:crosses val="autoZero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 sz="1200">
              <a:latin typeface="Corbel" panose="020B0503020204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firstButton="1" fmlaLink="$E$6" noThreeD="1"/>
</file>

<file path=xl/ctrlProps/ctrlProp100.xml><?xml version="1.0" encoding="utf-8"?>
<formControlPr xmlns="http://schemas.microsoft.com/office/spreadsheetml/2009/9/main" objectType="Radio" firstButton="1" fmlaLink="$E$8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Radio" firstButton="1" fmlaLink="$E$9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Radio" firstButton="1" fmlaLink="$E$10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checked="Checked" lockText="1" noThreeD="1"/>
</file>

<file path=xl/ctrlProps/ctrlProp109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noThreeD="1"/>
</file>

<file path=xl/ctrlProps/ctrlProp110.xml><?xml version="1.0" encoding="utf-8"?>
<formControlPr xmlns="http://schemas.microsoft.com/office/spreadsheetml/2009/9/main" objectType="Radio" checked="Checked" lockText="1" noThreeD="1"/>
</file>

<file path=xl/ctrlProps/ctrlProp111.xml><?xml version="1.0" encoding="utf-8"?>
<formControlPr xmlns="http://schemas.microsoft.com/office/spreadsheetml/2009/9/main" objectType="Radio" checked="Checked" lockText="1" noThreeD="1"/>
</file>

<file path=xl/ctrlProps/ctrlProp112.xml><?xml version="1.0" encoding="utf-8"?>
<formControlPr xmlns="http://schemas.microsoft.com/office/spreadsheetml/2009/9/main" objectType="Radio" checked="Checked" lockText="1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Radio" firstButton="1" fmlaLink="$E$6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firstButton="1" fmlaLink="$E$8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Radio" firstButton="1" fmlaLink="$E$9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Radio" firstButton="1" fmlaLink="$E$10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Radio" firstButton="1" fmlaLink="$E$11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Radio" firstButton="1" fmlaLink="$E$12" lockText="1" noThreeD="1"/>
</file>

<file path=xl/ctrlProps/ctrlProp13.xml><?xml version="1.0" encoding="utf-8"?>
<formControlPr xmlns="http://schemas.microsoft.com/office/spreadsheetml/2009/9/main" objectType="Radio" firstButton="1" fmlaLink="$E$7" noThreeD="1"/>
</file>

<file path=xl/ctrlProps/ctrlProp130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Radio" firstButton="1" fmlaLink="$E$13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Radio" firstButton="1" fmlaLink="$E$7" lockText="1" noThreeD="1"/>
</file>

<file path=xl/ctrlProps/ctrlProp136.xml><?xml version="1.0" encoding="utf-8"?>
<formControlPr xmlns="http://schemas.microsoft.com/office/spreadsheetml/2009/9/main" objectType="Radio" lockText="1" noThreeD="1"/>
</file>

<file path=xl/ctrlProps/ctrlProp137.xml><?xml version="1.0" encoding="utf-8"?>
<formControlPr xmlns="http://schemas.microsoft.com/office/spreadsheetml/2009/9/main" objectType="Radio" checked="Checked" lockText="1" noThreeD="1"/>
</file>

<file path=xl/ctrlProps/ctrlProp138.xml><?xml version="1.0" encoding="utf-8"?>
<formControlPr xmlns="http://schemas.microsoft.com/office/spreadsheetml/2009/9/main" objectType="Radio" checked="Checked" lockText="1" noThreeD="1"/>
</file>

<file path=xl/ctrlProps/ctrlProp139.xml><?xml version="1.0" encoding="utf-8"?>
<formControlPr xmlns="http://schemas.microsoft.com/office/spreadsheetml/2009/9/main" objectType="Radio" checked="Checked" lockText="1" noThreeD="1"/>
</file>

<file path=xl/ctrlProps/ctrlProp14.xml><?xml version="1.0" encoding="utf-8"?>
<formControlPr xmlns="http://schemas.microsoft.com/office/spreadsheetml/2009/9/main" objectType="Radio" noThreeD="1"/>
</file>

<file path=xl/ctrlProps/ctrlProp140.xml><?xml version="1.0" encoding="utf-8"?>
<formControlPr xmlns="http://schemas.microsoft.com/office/spreadsheetml/2009/9/main" objectType="Radio" checked="Checked" lockText="1" noThreeD="1"/>
</file>

<file path=xl/ctrlProps/ctrlProp141.xml><?xml version="1.0" encoding="utf-8"?>
<formControlPr xmlns="http://schemas.microsoft.com/office/spreadsheetml/2009/9/main" objectType="Radio" checked="Checked" lockText="1" noThreeD="1"/>
</file>

<file path=xl/ctrlProps/ctrlProp142.xml><?xml version="1.0" encoding="utf-8"?>
<formControlPr xmlns="http://schemas.microsoft.com/office/spreadsheetml/2009/9/main" objectType="Radio" checked="Checked" lockText="1" noThreeD="1"/>
</file>

<file path=xl/ctrlProps/ctrlProp143.xml><?xml version="1.0" encoding="utf-8"?>
<formControlPr xmlns="http://schemas.microsoft.com/office/spreadsheetml/2009/9/main" objectType="Radio" checked="Checked" lockText="1" noThreeD="1"/>
</file>

<file path=xl/ctrlProps/ctrlProp144.xml><?xml version="1.0" encoding="utf-8"?>
<formControlPr xmlns="http://schemas.microsoft.com/office/spreadsheetml/2009/9/main" objectType="Radio" checked="Checked" lockText="1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Radio" firstButton="1" fmlaLink="$E$6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GBox" noThreeD="1"/>
</file>

<file path=xl/ctrlProps/ctrlProp149.xml><?xml version="1.0" encoding="utf-8"?>
<formControlPr xmlns="http://schemas.microsoft.com/office/spreadsheetml/2009/9/main" objectType="Radio" firstButton="1" fmlaLink="$E$7" lockText="1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GBox" noThreeD="1"/>
</file>

<file path=xl/ctrlProps/ctrlProp152.xml><?xml version="1.0" encoding="utf-8"?>
<formControlPr xmlns="http://schemas.microsoft.com/office/spreadsheetml/2009/9/main" objectType="Radio" firstButton="1" fmlaLink="$E$8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GBox" noThreeD="1"/>
</file>

<file path=xl/ctrlProps/ctrlProp155.xml><?xml version="1.0" encoding="utf-8"?>
<formControlPr xmlns="http://schemas.microsoft.com/office/spreadsheetml/2009/9/main" objectType="Radio" firstButton="1" fmlaLink="$E$9" lockText="1" noThreeD="1"/>
</file>

<file path=xl/ctrlProps/ctrlProp156.xml><?xml version="1.0" encoding="utf-8"?>
<formControlPr xmlns="http://schemas.microsoft.com/office/spreadsheetml/2009/9/main" objectType="Radio" lockText="1" noThreeD="1"/>
</file>

<file path=xl/ctrlProps/ctrlProp157.xml><?xml version="1.0" encoding="utf-8"?>
<formControlPr xmlns="http://schemas.microsoft.com/office/spreadsheetml/2009/9/main" objectType="GBox" noThreeD="1"/>
</file>

<file path=xl/ctrlProps/ctrlProp158.xml><?xml version="1.0" encoding="utf-8"?>
<formControlPr xmlns="http://schemas.microsoft.com/office/spreadsheetml/2009/9/main" objectType="Radio" firstButton="1" fmlaLink="$E$10" lockText="1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fmlaLink="$E$8" noThreeD="1"/>
</file>

<file path=xl/ctrlProps/ctrlProp160.xml><?xml version="1.0" encoding="utf-8"?>
<formControlPr xmlns="http://schemas.microsoft.com/office/spreadsheetml/2009/9/main" objectType="GBox" noThreeD="1"/>
</file>

<file path=xl/ctrlProps/ctrlProp161.xml><?xml version="1.0" encoding="utf-8"?>
<formControlPr xmlns="http://schemas.microsoft.com/office/spreadsheetml/2009/9/main" objectType="Radio" firstButton="1" fmlaLink="$E$11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Radio" checked="Checked" lockText="1" noThreeD="1"/>
</file>

<file path=xl/ctrlProps/ctrlProp164.xml><?xml version="1.0" encoding="utf-8"?>
<formControlPr xmlns="http://schemas.microsoft.com/office/spreadsheetml/2009/9/main" objectType="Radio" checked="Checked" lockText="1" noThreeD="1"/>
</file>

<file path=xl/ctrlProps/ctrlProp165.xml><?xml version="1.0" encoding="utf-8"?>
<formControlPr xmlns="http://schemas.microsoft.com/office/spreadsheetml/2009/9/main" objectType="Radio" checked="Checked" lockText="1" noThreeD="1"/>
</file>

<file path=xl/ctrlProps/ctrlProp166.xml><?xml version="1.0" encoding="utf-8"?>
<formControlPr xmlns="http://schemas.microsoft.com/office/spreadsheetml/2009/9/main" objectType="Radio" checked="Checked" lockText="1" noThreeD="1"/>
</file>

<file path=xl/ctrlProps/ctrlProp167.xml><?xml version="1.0" encoding="utf-8"?>
<formControlPr xmlns="http://schemas.microsoft.com/office/spreadsheetml/2009/9/main" objectType="Radio" checked="Checked" lockText="1" noThreeD="1"/>
</file>

<file path=xl/ctrlProps/ctrlProp168.xml><?xml version="1.0" encoding="utf-8"?>
<formControlPr xmlns="http://schemas.microsoft.com/office/spreadsheetml/2009/9/main" objectType="Radio" checked="Checked" lockText="1" noThreeD="1"/>
</file>

<file path=xl/ctrlProps/ctrlProp169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noThreeD="1"/>
</file>

<file path=xl/ctrlProps/ctrlProp170.xml><?xml version="1.0" encoding="utf-8"?>
<formControlPr xmlns="http://schemas.microsoft.com/office/spreadsheetml/2009/9/main" objectType="Radio" firstButton="1" fmlaLink="$E$6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GBox" noThreeD="1"/>
</file>

<file path=xl/ctrlProps/ctrlProp173.xml><?xml version="1.0" encoding="utf-8"?>
<formControlPr xmlns="http://schemas.microsoft.com/office/spreadsheetml/2009/9/main" objectType="Radio" firstButton="1" fmlaLink="$E$7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GBox" noThreeD="1"/>
</file>

<file path=xl/ctrlProps/ctrlProp176.xml><?xml version="1.0" encoding="utf-8"?>
<formControlPr xmlns="http://schemas.microsoft.com/office/spreadsheetml/2009/9/main" objectType="Radio" firstButton="1" fmlaLink="$E$8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GBox" noThreeD="1"/>
</file>

<file path=xl/ctrlProps/ctrlProp179.xml><?xml version="1.0" encoding="utf-8"?>
<formControlPr xmlns="http://schemas.microsoft.com/office/spreadsheetml/2009/9/main" objectType="Radio" firstButton="1" fmlaLink="$E$9" lockText="1" noThreeD="1"/>
</file>

<file path=xl/ctrlProps/ctrlProp18.xml><?xml version="1.0" encoding="utf-8"?>
<formControlPr xmlns="http://schemas.microsoft.com/office/spreadsheetml/2009/9/main" objectType="GBox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GBox" noThreeD="1"/>
</file>

<file path=xl/ctrlProps/ctrlProp182.xml><?xml version="1.0" encoding="utf-8"?>
<formControlPr xmlns="http://schemas.microsoft.com/office/spreadsheetml/2009/9/main" objectType="Radio" firstButton="1" fmlaLink="$E$10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Radio" checked="Checked" lockText="1" noThreeD="1"/>
</file>

<file path=xl/ctrlProps/ctrlProp185.xml><?xml version="1.0" encoding="utf-8"?>
<formControlPr xmlns="http://schemas.microsoft.com/office/spreadsheetml/2009/9/main" objectType="Radio" checked="Checked" lockText="1" noThreeD="1"/>
</file>

<file path=xl/ctrlProps/ctrlProp186.xml><?xml version="1.0" encoding="utf-8"?>
<formControlPr xmlns="http://schemas.microsoft.com/office/spreadsheetml/2009/9/main" objectType="Radio" checked="Checked" lockText="1" noThreeD="1"/>
</file>

<file path=xl/ctrlProps/ctrlProp187.xml><?xml version="1.0" encoding="utf-8"?>
<formControlPr xmlns="http://schemas.microsoft.com/office/spreadsheetml/2009/9/main" objectType="Radio" checked="Checked" lockText="1" noThreeD="1"/>
</file>

<file path=xl/ctrlProps/ctrlProp188.xml><?xml version="1.0" encoding="utf-8"?>
<formControlPr xmlns="http://schemas.microsoft.com/office/spreadsheetml/2009/9/main" objectType="Radio" checked="Checked" lockText="1" noThreeD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fmlaLink="$E$9" noThreeD="1"/>
</file>

<file path=xl/ctrlProps/ctrlProp190.xml><?xml version="1.0" encoding="utf-8"?>
<formControlPr xmlns="http://schemas.microsoft.com/office/spreadsheetml/2009/9/main" objectType="Radio" firstButton="1" fmlaLink="$E$7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GBox" noThreeD="1"/>
</file>

<file path=xl/ctrlProps/ctrlProp193.xml><?xml version="1.0" encoding="utf-8"?>
<formControlPr xmlns="http://schemas.microsoft.com/office/spreadsheetml/2009/9/main" objectType="Radio" firstButton="1" fmlaLink="$E$8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GBox" noThreeD="1"/>
</file>

<file path=xl/ctrlProps/ctrlProp196.xml><?xml version="1.0" encoding="utf-8"?>
<formControlPr xmlns="http://schemas.microsoft.com/office/spreadsheetml/2009/9/main" objectType="Radio" firstButton="1" fmlaLink="$E$9" lockText="1" noThreeD="1"/>
</file>

<file path=xl/ctrlProps/ctrlProp197.xml><?xml version="1.0" encoding="utf-8"?>
<formControlPr xmlns="http://schemas.microsoft.com/office/spreadsheetml/2009/9/main" objectType="Radio" lockText="1" noThreeD="1"/>
</file>

<file path=xl/ctrlProps/ctrlProp198.xml><?xml version="1.0" encoding="utf-8"?>
<formControlPr xmlns="http://schemas.microsoft.com/office/spreadsheetml/2009/9/main" objectType="GBox" noThreeD="1"/>
</file>

<file path=xl/ctrlProps/ctrlProp199.xml><?xml version="1.0" encoding="utf-8"?>
<formControlPr xmlns="http://schemas.microsoft.com/office/spreadsheetml/2009/9/main" objectType="Radio" firstButton="1" fmlaLink="$E$10" lockText="1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20.xml><?xml version="1.0" encoding="utf-8"?>
<formControlPr xmlns="http://schemas.microsoft.com/office/spreadsheetml/2009/9/main" objectType="Radio" noThreeD="1"/>
</file>

<file path=xl/ctrlProps/ctrlProp200.xml><?xml version="1.0" encoding="utf-8"?>
<formControlPr xmlns="http://schemas.microsoft.com/office/spreadsheetml/2009/9/main" objectType="Radio" lockText="1" noThreeD="1"/>
</file>

<file path=xl/ctrlProps/ctrlProp201.xml><?xml version="1.0" encoding="utf-8"?>
<formControlPr xmlns="http://schemas.microsoft.com/office/spreadsheetml/2009/9/main" objectType="GBox" noThreeD="1"/>
</file>

<file path=xl/ctrlProps/ctrlProp202.xml><?xml version="1.0" encoding="utf-8"?>
<formControlPr xmlns="http://schemas.microsoft.com/office/spreadsheetml/2009/9/main" objectType="Radio" firstButton="1" fmlaLink="$E$6" lockText="1" noThreeD="1"/>
</file>

<file path=xl/ctrlProps/ctrlProp203.xml><?xml version="1.0" encoding="utf-8"?>
<formControlPr xmlns="http://schemas.microsoft.com/office/spreadsheetml/2009/9/main" objectType="Radio" lockText="1" noThreeD="1"/>
</file>

<file path=xl/ctrlProps/ctrlProp204.xml><?xml version="1.0" encoding="utf-8"?>
<formControlPr xmlns="http://schemas.microsoft.com/office/spreadsheetml/2009/9/main" objectType="Radio" checked="Checked" lockText="1" noThreeD="1"/>
</file>

<file path=xl/ctrlProps/ctrlProp205.xml><?xml version="1.0" encoding="utf-8"?>
<formControlPr xmlns="http://schemas.microsoft.com/office/spreadsheetml/2009/9/main" objectType="Radio" checked="Checked" lockText="1" noThreeD="1"/>
</file>

<file path=xl/ctrlProps/ctrlProp206.xml><?xml version="1.0" encoding="utf-8"?>
<formControlPr xmlns="http://schemas.microsoft.com/office/spreadsheetml/2009/9/main" objectType="Radio" checked="Checked" lockText="1" noThreeD="1"/>
</file>

<file path=xl/ctrlProps/ctrlProp207.xml><?xml version="1.0" encoding="utf-8"?>
<formControlPr xmlns="http://schemas.microsoft.com/office/spreadsheetml/2009/9/main" objectType="Radio" checked="Checked" lockText="1" noThreeD="1"/>
</file>

<file path=xl/ctrlProps/ctrlProp208.xml><?xml version="1.0" encoding="utf-8"?>
<formControlPr xmlns="http://schemas.microsoft.com/office/spreadsheetml/2009/9/main" objectType="Radio" checked="Checked" lockText="1" noThreeD="1"/>
</file>

<file path=xl/ctrlProps/ctrlProp209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10.xml><?xml version="1.0" encoding="utf-8"?>
<formControlPr xmlns="http://schemas.microsoft.com/office/spreadsheetml/2009/9/main" objectType="Radio" firstButton="1" fmlaLink="$E$6" noThreeD="1"/>
</file>

<file path=xl/ctrlProps/ctrlProp211.xml><?xml version="1.0" encoding="utf-8"?>
<formControlPr xmlns="http://schemas.microsoft.com/office/spreadsheetml/2009/9/main" objectType="Radio" noThreeD="1"/>
</file>

<file path=xl/ctrlProps/ctrlProp212.xml><?xml version="1.0" encoding="utf-8"?>
<formControlPr xmlns="http://schemas.microsoft.com/office/spreadsheetml/2009/9/main" objectType="GBox" noThreeD="1"/>
</file>

<file path=xl/ctrlProps/ctrlProp213.xml><?xml version="1.0" encoding="utf-8"?>
<formControlPr xmlns="http://schemas.microsoft.com/office/spreadsheetml/2009/9/main" objectType="Radio" firstButton="1" fmlaLink="$E$7" noThreeD="1"/>
</file>

<file path=xl/ctrlProps/ctrlProp214.xml><?xml version="1.0" encoding="utf-8"?>
<formControlPr xmlns="http://schemas.microsoft.com/office/spreadsheetml/2009/9/main" objectType="Radio" noThreeD="1"/>
</file>

<file path=xl/ctrlProps/ctrlProp215.xml><?xml version="1.0" encoding="utf-8"?>
<formControlPr xmlns="http://schemas.microsoft.com/office/spreadsheetml/2009/9/main" objectType="GBox" noThreeD="1"/>
</file>

<file path=xl/ctrlProps/ctrlProp216.xml><?xml version="1.0" encoding="utf-8"?>
<formControlPr xmlns="http://schemas.microsoft.com/office/spreadsheetml/2009/9/main" objectType="Radio" firstButton="1" fmlaLink="$E$8" noThreeD="1"/>
</file>

<file path=xl/ctrlProps/ctrlProp217.xml><?xml version="1.0" encoding="utf-8"?>
<formControlPr xmlns="http://schemas.microsoft.com/office/spreadsheetml/2009/9/main" objectType="Radio" noThreeD="1"/>
</file>

<file path=xl/ctrlProps/ctrlProp218.xml><?xml version="1.0" encoding="utf-8"?>
<formControlPr xmlns="http://schemas.microsoft.com/office/spreadsheetml/2009/9/main" objectType="Radio" checked="Checked" noThreeD="1"/>
</file>

<file path=xl/ctrlProps/ctrlProp219.xml><?xml version="1.0" encoding="utf-8"?>
<formControlPr xmlns="http://schemas.microsoft.com/office/spreadsheetml/2009/9/main" objectType="Radio" checked="Checked" noThreeD="1"/>
</file>

<file path=xl/ctrlProps/ctrlProp22.xml><?xml version="1.0" encoding="utf-8"?>
<formControlPr xmlns="http://schemas.microsoft.com/office/spreadsheetml/2009/9/main" objectType="Radio" firstButton="1" fmlaLink="$E$10" noThreeD="1"/>
</file>

<file path=xl/ctrlProps/ctrlProp220.xml><?xml version="1.0" encoding="utf-8"?>
<formControlPr xmlns="http://schemas.microsoft.com/office/spreadsheetml/2009/9/main" objectType="Radio" checked="Checked" noThreeD="1"/>
</file>

<file path=xl/ctrlProps/ctrlProp23.xml><?xml version="1.0" encoding="utf-8"?>
<formControlPr xmlns="http://schemas.microsoft.com/office/spreadsheetml/2009/9/main" objectType="Radio" noThreeD="1"/>
</file>

<file path=xl/ctrlProps/ctrlProp24.xml><?xml version="1.0" encoding="utf-8"?>
<formControlPr xmlns="http://schemas.microsoft.com/office/spreadsheetml/2009/9/main" objectType="Radio" checked="Checked" noThreeD="1"/>
</file>

<file path=xl/ctrlProps/ctrlProp25.xml><?xml version="1.0" encoding="utf-8"?>
<formControlPr xmlns="http://schemas.microsoft.com/office/spreadsheetml/2009/9/main" objectType="Radio" checked="Checked" noThreeD="1"/>
</file>

<file path=xl/ctrlProps/ctrlProp26.xml><?xml version="1.0" encoding="utf-8"?>
<formControlPr xmlns="http://schemas.microsoft.com/office/spreadsheetml/2009/9/main" objectType="Radio" checked="Checked" noThreeD="1"/>
</file>

<file path=xl/ctrlProps/ctrlProp27.xml><?xml version="1.0" encoding="utf-8"?>
<formControlPr xmlns="http://schemas.microsoft.com/office/spreadsheetml/2009/9/main" objectType="Radio" checked="Checked" noThreeD="1"/>
</file>

<file path=xl/ctrlProps/ctrlProp28.xml><?xml version="1.0" encoding="utf-8"?>
<formControlPr xmlns="http://schemas.microsoft.com/office/spreadsheetml/2009/9/main" objectType="Radio" checked="Checked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firstButton="1" fmlaLink="$E$6" noThreeD="1"/>
</file>

<file path=xl/ctrlProps/ctrlProp31.xml><?xml version="1.0" encoding="utf-8"?>
<formControlPr xmlns="http://schemas.microsoft.com/office/spreadsheetml/2009/9/main" objectType="Radio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fmlaLink="$E$7" noThreeD="1"/>
</file>

<file path=xl/ctrlProps/ctrlProp34.xml><?xml version="1.0" encoding="utf-8"?>
<formControlPr xmlns="http://schemas.microsoft.com/office/spreadsheetml/2009/9/main" objectType="Radio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fmlaLink="$E$8" noThreeD="1"/>
</file>

<file path=xl/ctrlProps/ctrlProp37.xml><?xml version="1.0" encoding="utf-8"?>
<formControlPr xmlns="http://schemas.microsoft.com/office/spreadsheetml/2009/9/main" objectType="Radio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firstButton="1" fmlaLink="$E$9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noThreeD="1"/>
</file>

<file path=xl/ctrlProps/ctrlProp41.xml><?xml version="1.0" encoding="utf-8"?>
<formControlPr xmlns="http://schemas.microsoft.com/office/spreadsheetml/2009/9/main" objectType="Radio" checked="Checked" noThreeD="1"/>
</file>

<file path=xl/ctrlProps/ctrlProp42.xml><?xml version="1.0" encoding="utf-8"?>
<formControlPr xmlns="http://schemas.microsoft.com/office/spreadsheetml/2009/9/main" objectType="Radio" checked="Checked" noThreeD="1"/>
</file>

<file path=xl/ctrlProps/ctrlProp43.xml><?xml version="1.0" encoding="utf-8"?>
<formControlPr xmlns="http://schemas.microsoft.com/office/spreadsheetml/2009/9/main" objectType="Radio" checked="Checked" noThreeD="1"/>
</file>

<file path=xl/ctrlProps/ctrlProp44.xml><?xml version="1.0" encoding="utf-8"?>
<formControlPr xmlns="http://schemas.microsoft.com/office/spreadsheetml/2009/9/main" objectType="Radio" checked="Checked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firstButton="1" fmlaLink="$E$6" noThreeD="1"/>
</file>

<file path=xl/ctrlProps/ctrlProp47.xml><?xml version="1.0" encoding="utf-8"?>
<formControlPr xmlns="http://schemas.microsoft.com/office/spreadsheetml/2009/9/main" objectType="Radio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firstButton="1" fmlaLink="$E$7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Radio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firstButton="1" fmlaLink="$E$8" noThreeD="1"/>
</file>

<file path=xl/ctrlProps/ctrlProp53.xml><?xml version="1.0" encoding="utf-8"?>
<formControlPr xmlns="http://schemas.microsoft.com/office/spreadsheetml/2009/9/main" objectType="Radio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Radio" firstButton="1" fmlaLink="$E$9" noThreeD="1"/>
</file>

<file path=xl/ctrlProps/ctrlProp56.xml><?xml version="1.0" encoding="utf-8"?>
<formControlPr xmlns="http://schemas.microsoft.com/office/spreadsheetml/2009/9/main" objectType="Radio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fmlaLink="$E$10" noThreeD="1"/>
</file>

<file path=xl/ctrlProps/ctrlProp59.xml><?xml version="1.0" encoding="utf-8"?>
<formControlPr xmlns="http://schemas.microsoft.com/office/spreadsheetml/2009/9/main" objectType="Radio" noThreeD="1"/>
</file>

<file path=xl/ctrlProps/ctrlProp6.xml><?xml version="1.0" encoding="utf-8"?>
<formControlPr xmlns="http://schemas.microsoft.com/office/spreadsheetml/2009/9/main" objectType="Radio" firstButton="1" fmlaLink="$E$6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firstButton="1" fmlaLink="$E$11" noThreeD="1"/>
</file>

<file path=xl/ctrlProps/ctrlProp62.xml><?xml version="1.0" encoding="utf-8"?>
<formControlPr xmlns="http://schemas.microsoft.com/office/spreadsheetml/2009/9/main" objectType="Radio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fmlaLink="$E$12" noThreeD="1"/>
</file>

<file path=xl/ctrlProps/ctrlProp65.xml><?xml version="1.0" encoding="utf-8"?>
<formControlPr xmlns="http://schemas.microsoft.com/office/spreadsheetml/2009/9/main" objectType="Radio" noThreeD="1"/>
</file>

<file path=xl/ctrlProps/ctrlProp66.xml><?xml version="1.0" encoding="utf-8"?>
<formControlPr xmlns="http://schemas.microsoft.com/office/spreadsheetml/2009/9/main" objectType="Radio" checked="Checked" noThreeD="1"/>
</file>

<file path=xl/ctrlProps/ctrlProp67.xml><?xml version="1.0" encoding="utf-8"?>
<formControlPr xmlns="http://schemas.microsoft.com/office/spreadsheetml/2009/9/main" objectType="Radio" checked="Checked" noThreeD="1"/>
</file>

<file path=xl/ctrlProps/ctrlProp68.xml><?xml version="1.0" encoding="utf-8"?>
<formControlPr xmlns="http://schemas.microsoft.com/office/spreadsheetml/2009/9/main" objectType="Radio" checked="Checked" noThreeD="1"/>
</file>

<file path=xl/ctrlProps/ctrlProp69.xml><?xml version="1.0" encoding="utf-8"?>
<formControlPr xmlns="http://schemas.microsoft.com/office/spreadsheetml/2009/9/main" objectType="Radio" checked="Checked" noThreeD="1"/>
</file>

<file path=xl/ctrlProps/ctrlProp7.xml><?xml version="1.0" encoding="utf-8"?>
<formControlPr xmlns="http://schemas.microsoft.com/office/spreadsheetml/2009/9/main" objectType="Radio" noThreeD="1"/>
</file>

<file path=xl/ctrlProps/ctrlProp70.xml><?xml version="1.0" encoding="utf-8"?>
<formControlPr xmlns="http://schemas.microsoft.com/office/spreadsheetml/2009/9/main" objectType="Radio" checked="Checked" noThreeD="1"/>
</file>

<file path=xl/ctrlProps/ctrlProp71.xml><?xml version="1.0" encoding="utf-8"?>
<formControlPr xmlns="http://schemas.microsoft.com/office/spreadsheetml/2009/9/main" objectType="Radio" checked="Checked" noThreeD="1"/>
</file>

<file path=xl/ctrlProps/ctrlProp72.xml><?xml version="1.0" encoding="utf-8"?>
<formControlPr xmlns="http://schemas.microsoft.com/office/spreadsheetml/2009/9/main" objectType="Radio" checked="Checked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Radio" firstButton="1" fmlaLink="$E$6" noThreeD="1"/>
</file>

<file path=xl/ctrlProps/ctrlProp75.xml><?xml version="1.0" encoding="utf-8"?>
<formControlPr xmlns="http://schemas.microsoft.com/office/spreadsheetml/2009/9/main" objectType="Radio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Radio" firstButton="1" fmlaLink="$E$7" noThreeD="1"/>
</file>

<file path=xl/ctrlProps/ctrlProp78.xml><?xml version="1.0" encoding="utf-8"?>
<formControlPr xmlns="http://schemas.microsoft.com/office/spreadsheetml/2009/9/main" objectType="Radio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80.xml><?xml version="1.0" encoding="utf-8"?>
<formControlPr xmlns="http://schemas.microsoft.com/office/spreadsheetml/2009/9/main" objectType="Radio" firstButton="1" fmlaLink="$E$8" noThreeD="1"/>
</file>

<file path=xl/ctrlProps/ctrlProp81.xml><?xml version="1.0" encoding="utf-8"?>
<formControlPr xmlns="http://schemas.microsoft.com/office/spreadsheetml/2009/9/main" objectType="Radio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Radio" firstButton="1" fmlaLink="$E$9" noThreeD="1"/>
</file>

<file path=xl/ctrlProps/ctrlProp84.xml><?xml version="1.0" encoding="utf-8"?>
<formControlPr xmlns="http://schemas.microsoft.com/office/spreadsheetml/2009/9/main" objectType="Radio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Radio" firstButton="1" fmlaLink="$E$10" noThreeD="1"/>
</file>

<file path=xl/ctrlProps/ctrlProp87.xml><?xml version="1.0" encoding="utf-8"?>
<formControlPr xmlns="http://schemas.microsoft.com/office/spreadsheetml/2009/9/main" objectType="Radio" noThreeD="1"/>
</file>

<file path=xl/ctrlProps/ctrlProp88.xml><?xml version="1.0" encoding="utf-8"?>
<formControlPr xmlns="http://schemas.microsoft.com/office/spreadsheetml/2009/9/main" objectType="Radio" checked="Checked" noThreeD="1"/>
</file>

<file path=xl/ctrlProps/ctrlProp89.xml><?xml version="1.0" encoding="utf-8"?>
<formControlPr xmlns="http://schemas.microsoft.com/office/spreadsheetml/2009/9/main" objectType="Radio" checked="Checked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checked="Checked" noThreeD="1"/>
</file>

<file path=xl/ctrlProps/ctrlProp91.xml><?xml version="1.0" encoding="utf-8"?>
<formControlPr xmlns="http://schemas.microsoft.com/office/spreadsheetml/2009/9/main" objectType="Radio" checked="Checked" noThreeD="1"/>
</file>

<file path=xl/ctrlProps/ctrlProp92.xml><?xml version="1.0" encoding="utf-8"?>
<formControlPr xmlns="http://schemas.microsoft.com/office/spreadsheetml/2009/9/main" objectType="Radio" checked="Checked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Radio" firstButton="1" fmlaLink="$E$6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Radio" firstButton="1" fmlaLink="$E$7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eu-mayors.ec.europa.eu/pl/node/27?etrans=pl" TargetMode="External"/><Relationship Id="rId3" Type="http://schemas.openxmlformats.org/officeDocument/2006/relationships/hyperlink" Target="https://ceesen.org/en/" TargetMode="External"/><Relationship Id="rId7" Type="http://schemas.microsoft.com/office/2007/relationships/hdphoto" Target="../media/hdphoto1.wdp"/><Relationship Id="rId2" Type="http://schemas.openxmlformats.org/officeDocument/2006/relationships/image" Target="../media/image1.jpeg"/><Relationship Id="rId1" Type="http://schemas.openxmlformats.org/officeDocument/2006/relationships/hyperlink" Target="https://www.climatealliance.org/home.html" TargetMode="External"/><Relationship Id="rId6" Type="http://schemas.openxmlformats.org/officeDocument/2006/relationships/image" Target="../media/image3.png"/><Relationship Id="rId5" Type="http://schemas.openxmlformats.org/officeDocument/2006/relationships/hyperlink" Target="#Wprowadzenie!A1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Ryzyka i podatno&#347;&#263;'!A1"/><Relationship Id="rId2" Type="http://schemas.openxmlformats.org/officeDocument/2006/relationships/image" Target="../media/image12.jpeg"/><Relationship Id="rId1" Type="http://schemas.openxmlformats.org/officeDocument/2006/relationships/hyperlink" Target="#'Strona g&#322;&#243;wna'!A1"/><Relationship Id="rId4" Type="http://schemas.openxmlformats.org/officeDocument/2006/relationships/hyperlink" Target="#Wdra&#380;ani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Planowane dzia&#322;ania'!A1"/><Relationship Id="rId2" Type="http://schemas.openxmlformats.org/officeDocument/2006/relationships/image" Target="../media/image13.jpeg"/><Relationship Id="rId1" Type="http://schemas.openxmlformats.org/officeDocument/2006/relationships/hyperlink" Target="#'Strona g&#322;&#243;wna'!A1"/><Relationship Id="rId4" Type="http://schemas.openxmlformats.org/officeDocument/2006/relationships/hyperlink" Target="#'Zarz&#261;dzanie wielopoziomowe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Implementation!A1"/><Relationship Id="rId7" Type="http://schemas.openxmlformats.org/officeDocument/2006/relationships/hyperlink" Target="#'Ub&#243;stwo energetyczne'!A1"/><Relationship Id="rId2" Type="http://schemas.openxmlformats.org/officeDocument/2006/relationships/image" Target="../media/image13.jpeg"/><Relationship Id="rId1" Type="http://schemas.openxmlformats.org/officeDocument/2006/relationships/hyperlink" Target="#Homepage!A1"/><Relationship Id="rId6" Type="http://schemas.openxmlformats.org/officeDocument/2006/relationships/hyperlink" Target="#Wdra&#380;anie!A1"/><Relationship Id="rId5" Type="http://schemas.openxmlformats.org/officeDocument/2006/relationships/hyperlink" Target="#'Strona g&#322;&#243;wna'!A1"/><Relationship Id="rId4" Type="http://schemas.openxmlformats.org/officeDocument/2006/relationships/hyperlink" Target="#'Energy Poverty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Zarz&#261;dzanie wielopoziomowe'!A1"/><Relationship Id="rId2" Type="http://schemas.openxmlformats.org/officeDocument/2006/relationships/image" Target="../media/image13.jpeg"/><Relationship Id="rId1" Type="http://schemas.openxmlformats.org/officeDocument/2006/relationships/hyperlink" Target="#'Strona g&#322;&#243;wna'!A1"/><Relationship Id="rId4" Type="http://schemas.openxmlformats.org/officeDocument/2006/relationships/hyperlink" Target="#'Sprawiedliwa transformacja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Ub&#243;stwo energetyczne'!A1"/><Relationship Id="rId2" Type="http://schemas.openxmlformats.org/officeDocument/2006/relationships/image" Target="../media/image13.jpeg"/><Relationship Id="rId1" Type="http://schemas.openxmlformats.org/officeDocument/2006/relationships/hyperlink" Target="#'Strona g&#322;&#243;wna'!A1"/><Relationship Id="rId4" Type="http://schemas.openxmlformats.org/officeDocument/2006/relationships/hyperlink" Target="#'Infografika z wynikami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4.jpeg"/><Relationship Id="rId4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jpeg"/><Relationship Id="rId3" Type="http://schemas.openxmlformats.org/officeDocument/2006/relationships/hyperlink" Target="https://ceesen.org/en/" TargetMode="External"/><Relationship Id="rId7" Type="http://schemas.openxmlformats.org/officeDocument/2006/relationships/hyperlink" Target="#'Strona g&#322;&#243;wna'!A1"/><Relationship Id="rId2" Type="http://schemas.openxmlformats.org/officeDocument/2006/relationships/image" Target="../media/image15.jpeg"/><Relationship Id="rId1" Type="http://schemas.openxmlformats.org/officeDocument/2006/relationships/hyperlink" Target="https://www.climatealliance.org/home.html" TargetMode="External"/><Relationship Id="rId6" Type="http://schemas.openxmlformats.org/officeDocument/2006/relationships/image" Target="../media/image16.png"/><Relationship Id="rId5" Type="http://schemas.openxmlformats.org/officeDocument/2006/relationships/hyperlink" Target="https://eu-mayors.ec.europa.eu/pl/node/27?etrans=pl" TargetMode="External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6.png"/><Relationship Id="rId1" Type="http://schemas.openxmlformats.org/officeDocument/2006/relationships/hyperlink" Target="#Instrukcja!A1"/><Relationship Id="rId5" Type="http://schemas.openxmlformats.org/officeDocument/2006/relationships/image" Target="../media/image7.png"/><Relationship Id="rId4" Type="http://schemas.openxmlformats.org/officeDocument/2006/relationships/hyperlink" Target="#Kontakt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Wprowadzenie!A1"/><Relationship Id="rId3" Type="http://schemas.openxmlformats.org/officeDocument/2006/relationships/hyperlink" Target="#'Strona g&#322;&#243;wna'!A1"/><Relationship Id="rId7" Type="http://schemas.microsoft.com/office/2007/relationships/hdphoto" Target="../media/hdphoto3.wdp"/><Relationship Id="rId2" Type="http://schemas.openxmlformats.org/officeDocument/2006/relationships/image" Target="../media/image8.png"/><Relationship Id="rId1" Type="http://schemas.openxmlformats.org/officeDocument/2006/relationships/hyperlink" Target="#Kontakt!A1"/><Relationship Id="rId6" Type="http://schemas.openxmlformats.org/officeDocument/2006/relationships/image" Target="../media/image10.png"/><Relationship Id="rId5" Type="http://schemas.openxmlformats.org/officeDocument/2006/relationships/hyperlink" Target="#'Proces polityczny'!A1"/><Relationship Id="rId10" Type="http://schemas.openxmlformats.org/officeDocument/2006/relationships/image" Target="../media/image2.png"/><Relationship Id="rId4" Type="http://schemas.openxmlformats.org/officeDocument/2006/relationships/image" Target="../media/image9.jpeg"/><Relationship Id="rId9" Type="http://schemas.openxmlformats.org/officeDocument/2006/relationships/image" Target="../media/image1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Instrukcja!A1"/><Relationship Id="rId2" Type="http://schemas.openxmlformats.org/officeDocument/2006/relationships/image" Target="../media/image12.jpeg"/><Relationship Id="rId1" Type="http://schemas.openxmlformats.org/officeDocument/2006/relationships/hyperlink" Target="#'Strona g&#322;&#243;wna'!A1"/><Relationship Id="rId4" Type="http://schemas.openxmlformats.org/officeDocument/2006/relationships/hyperlink" Target="#'Struktura administracyjna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Proces polityczny'!A1"/><Relationship Id="rId2" Type="http://schemas.openxmlformats.org/officeDocument/2006/relationships/image" Target="../media/image12.jpeg"/><Relationship Id="rId1" Type="http://schemas.openxmlformats.org/officeDocument/2006/relationships/hyperlink" Target="#'Strona g&#322;&#243;wna'!A1"/><Relationship Id="rId4" Type="http://schemas.openxmlformats.org/officeDocument/2006/relationships/hyperlink" Target="#Bud&#380;et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Struktura administracyjna'!A1"/><Relationship Id="rId2" Type="http://schemas.openxmlformats.org/officeDocument/2006/relationships/image" Target="../media/image12.jpeg"/><Relationship Id="rId1" Type="http://schemas.openxmlformats.org/officeDocument/2006/relationships/hyperlink" Target="#'Strona g&#322;&#243;wna'!A1"/><Relationship Id="rId4" Type="http://schemas.openxmlformats.org/officeDocument/2006/relationships/hyperlink" Target="#'Proces partycypacyjny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Bud&#380;et!A1"/><Relationship Id="rId2" Type="http://schemas.openxmlformats.org/officeDocument/2006/relationships/image" Target="../media/image12.jpeg"/><Relationship Id="rId1" Type="http://schemas.openxmlformats.org/officeDocument/2006/relationships/hyperlink" Target="#'Strona g&#322;&#243;wna'!A1"/><Relationship Id="rId4" Type="http://schemas.openxmlformats.org/officeDocument/2006/relationships/hyperlink" Target="#BEI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Proces partycypacyjny'!A1"/><Relationship Id="rId2" Type="http://schemas.openxmlformats.org/officeDocument/2006/relationships/image" Target="../media/image12.jpeg"/><Relationship Id="rId1" Type="http://schemas.openxmlformats.org/officeDocument/2006/relationships/hyperlink" Target="#'Strona g&#322;&#243;wna'!A1"/><Relationship Id="rId4" Type="http://schemas.openxmlformats.org/officeDocument/2006/relationships/hyperlink" Target="#'Ryzyka i podatno&#347;&#263;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BEI!A1"/><Relationship Id="rId2" Type="http://schemas.openxmlformats.org/officeDocument/2006/relationships/image" Target="../media/image12.jpeg"/><Relationship Id="rId1" Type="http://schemas.openxmlformats.org/officeDocument/2006/relationships/hyperlink" Target="#'Strona g&#322;&#243;wna'!A1"/><Relationship Id="rId4" Type="http://schemas.openxmlformats.org/officeDocument/2006/relationships/hyperlink" Target="#'Planowane dzia&#322;ani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21960</xdr:colOff>
      <xdr:row>1</xdr:row>
      <xdr:rowOff>120861</xdr:rowOff>
    </xdr:from>
    <xdr:to>
      <xdr:col>8</xdr:col>
      <xdr:colOff>557419</xdr:colOff>
      <xdr:row>16</xdr:row>
      <xdr:rowOff>204261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4668" y="302569"/>
          <a:ext cx="6033582" cy="2809015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R" sz="4400" b="1">
              <a:solidFill>
                <a:schemeClr val="bg1"/>
              </a:solidFill>
              <a:latin typeface="Corbel" panose="020B0503020204020204" pitchFamily="34" charset="0"/>
            </a:rPr>
            <a:t>Narzędzie do ewaluacji </a:t>
          </a:r>
        </a:p>
        <a:p>
          <a:pPr algn="ctr"/>
          <a:r>
            <a:rPr lang="es-CR" sz="4400" b="1">
              <a:solidFill>
                <a:schemeClr val="bg1"/>
              </a:solidFill>
              <a:latin typeface="Corbel" panose="020B0503020204020204" pitchFamily="34" charset="0"/>
            </a:rPr>
            <a:t>SECAP</a:t>
          </a:r>
        </a:p>
        <a:p>
          <a:pPr algn="ctr"/>
          <a:r>
            <a:rPr lang="pl-PL" sz="16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(eng. SECAPs Evaluation Tool)</a:t>
          </a:r>
          <a:r>
            <a:rPr lang="es-CR" sz="6000" b="1">
              <a:solidFill>
                <a:schemeClr val="bg1"/>
              </a:solidFill>
              <a:latin typeface="Corbel" panose="020B0503020204020204" pitchFamily="34" charset="0"/>
            </a:rPr>
            <a:t> </a:t>
          </a:r>
        </a:p>
      </xdr:txBody>
    </xdr:sp>
    <xdr:clientData/>
  </xdr:twoCellAnchor>
  <xdr:twoCellAnchor editAs="absolute">
    <xdr:from>
      <xdr:col>8</xdr:col>
      <xdr:colOff>762001</xdr:colOff>
      <xdr:row>0</xdr:row>
      <xdr:rowOff>14101</xdr:rowOff>
    </xdr:from>
    <xdr:to>
      <xdr:col>10</xdr:col>
      <xdr:colOff>324678</xdr:colOff>
      <xdr:row>6</xdr:row>
      <xdr:rowOff>76828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822832" y="14101"/>
          <a:ext cx="1186323" cy="1152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8</xdr:col>
      <xdr:colOff>828261</xdr:colOff>
      <xdr:row>4</xdr:row>
      <xdr:rowOff>169160</xdr:rowOff>
    </xdr:from>
    <xdr:to>
      <xdr:col>10</xdr:col>
      <xdr:colOff>300973</xdr:colOff>
      <xdr:row>8</xdr:row>
      <xdr:rowOff>101102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6269" t="6395" r="7850" b="12301"/>
        <a:stretch/>
      </xdr:blipFill>
      <xdr:spPr>
        <a:xfrm>
          <a:off x="6889092" y="895991"/>
          <a:ext cx="1096358" cy="658773"/>
        </a:xfrm>
        <a:prstGeom prst="rect">
          <a:avLst/>
        </a:prstGeom>
      </xdr:spPr>
    </xdr:pic>
    <xdr:clientData/>
  </xdr:twoCellAnchor>
  <xdr:twoCellAnchor editAs="absolute">
    <xdr:from>
      <xdr:col>9</xdr:col>
      <xdr:colOff>139147</xdr:colOff>
      <xdr:row>13</xdr:row>
      <xdr:rowOff>65048</xdr:rowOff>
    </xdr:from>
    <xdr:to>
      <xdr:col>10</xdr:col>
      <xdr:colOff>22873</xdr:colOff>
      <xdr:row>16</xdr:row>
      <xdr:rowOff>145484</xdr:rowOff>
    </xdr:to>
    <xdr:pic>
      <xdr:nvPicPr>
        <xdr:cNvPr id="5" name="Imagen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colorTemperature colorTemp="6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5762" y="2427248"/>
          <a:ext cx="651588" cy="625559"/>
        </a:xfrm>
        <a:prstGeom prst="rect">
          <a:avLst/>
        </a:prstGeom>
      </xdr:spPr>
    </xdr:pic>
    <xdr:clientData/>
  </xdr:twoCellAnchor>
  <xdr:twoCellAnchor editAs="oneCell">
    <xdr:from>
      <xdr:col>8</xdr:col>
      <xdr:colOff>841513</xdr:colOff>
      <xdr:row>9</xdr:row>
      <xdr:rowOff>69064</xdr:rowOff>
    </xdr:from>
    <xdr:to>
      <xdr:col>10</xdr:col>
      <xdr:colOff>232361</xdr:colOff>
      <xdr:row>12</xdr:row>
      <xdr:rowOff>42559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2344" y="1704433"/>
          <a:ext cx="1014494" cy="518618"/>
        </a:xfrm>
        <a:prstGeom prst="rect">
          <a:avLst/>
        </a:prstGeom>
      </xdr:spPr>
    </xdr:pic>
    <xdr:clientData/>
  </xdr:twoCellAnchor>
  <xdr:twoCellAnchor editAs="oneCell">
    <xdr:from>
      <xdr:col>1</xdr:col>
      <xdr:colOff>246185</xdr:colOff>
      <xdr:row>18</xdr:row>
      <xdr:rowOff>28462</xdr:rowOff>
    </xdr:from>
    <xdr:to>
      <xdr:col>1</xdr:col>
      <xdr:colOff>665323</xdr:colOff>
      <xdr:row>19</xdr:row>
      <xdr:rowOff>123091</xdr:rowOff>
    </xdr:to>
    <xdr:pic>
      <xdr:nvPicPr>
        <xdr:cNvPr id="8" name="Google Shape;45;p3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0">
          <a:alphaModFix/>
        </a:blip>
        <a:srcRect r="82440"/>
        <a:stretch/>
      </xdr:blipFill>
      <xdr:spPr>
        <a:xfrm>
          <a:off x="808893" y="3351954"/>
          <a:ext cx="419138" cy="2763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11265" name="Group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9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5</xdr:row>
          <xdr:rowOff>101600</xdr:rowOff>
        </xdr:from>
        <xdr:to>
          <xdr:col>4</xdr:col>
          <xdr:colOff>508000</xdr:colOff>
          <xdr:row>5</xdr:row>
          <xdr:rowOff>355600</xdr:rowOff>
        </xdr:to>
        <xdr:sp macro="" textlink="">
          <xdr:nvSpPr>
            <xdr:cNvPr id="11266" name="Option Butto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9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</xdr:row>
          <xdr:rowOff>114300</xdr:rowOff>
        </xdr:from>
        <xdr:to>
          <xdr:col>6</xdr:col>
          <xdr:colOff>520700</xdr:colOff>
          <xdr:row>5</xdr:row>
          <xdr:rowOff>355600</xdr:rowOff>
        </xdr:to>
        <xdr:sp macro="" textlink="">
          <xdr:nvSpPr>
            <xdr:cNvPr id="11267" name="Option Butto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9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1271" name="Group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9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7</xdr:row>
          <xdr:rowOff>101600</xdr:rowOff>
        </xdr:from>
        <xdr:to>
          <xdr:col>4</xdr:col>
          <xdr:colOff>482600</xdr:colOff>
          <xdr:row>7</xdr:row>
          <xdr:rowOff>330200</xdr:rowOff>
        </xdr:to>
        <xdr:sp macro="" textlink="">
          <xdr:nvSpPr>
            <xdr:cNvPr id="11272" name="Option Button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9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</xdr:row>
          <xdr:rowOff>88900</xdr:rowOff>
        </xdr:from>
        <xdr:to>
          <xdr:col>6</xdr:col>
          <xdr:colOff>533400</xdr:colOff>
          <xdr:row>7</xdr:row>
          <xdr:rowOff>355600</xdr:rowOff>
        </xdr:to>
        <xdr:sp macro="" textlink="">
          <xdr:nvSpPr>
            <xdr:cNvPr id="11273" name="Option Button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9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11274" name="Group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9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8</xdr:row>
          <xdr:rowOff>63500</xdr:rowOff>
        </xdr:from>
        <xdr:to>
          <xdr:col>4</xdr:col>
          <xdr:colOff>546100</xdr:colOff>
          <xdr:row>8</xdr:row>
          <xdr:rowOff>330200</xdr:rowOff>
        </xdr:to>
        <xdr:sp macro="" textlink="">
          <xdr:nvSpPr>
            <xdr:cNvPr id="11275" name="Option Button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9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8</xdr:row>
          <xdr:rowOff>76200</xdr:rowOff>
        </xdr:from>
        <xdr:to>
          <xdr:col>6</xdr:col>
          <xdr:colOff>495300</xdr:colOff>
          <xdr:row>8</xdr:row>
          <xdr:rowOff>330200</xdr:rowOff>
        </xdr:to>
        <xdr:sp macro="" textlink="">
          <xdr:nvSpPr>
            <xdr:cNvPr id="11276" name="Option Button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9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11277" name="Group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9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9</xdr:row>
          <xdr:rowOff>101600</xdr:rowOff>
        </xdr:from>
        <xdr:to>
          <xdr:col>4</xdr:col>
          <xdr:colOff>520700</xdr:colOff>
          <xdr:row>9</xdr:row>
          <xdr:rowOff>304800</xdr:rowOff>
        </xdr:to>
        <xdr:sp macro="" textlink="">
          <xdr:nvSpPr>
            <xdr:cNvPr id="11278" name="Option Button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9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9</xdr:row>
          <xdr:rowOff>88900</xdr:rowOff>
        </xdr:from>
        <xdr:to>
          <xdr:col>6</xdr:col>
          <xdr:colOff>533400</xdr:colOff>
          <xdr:row>9</xdr:row>
          <xdr:rowOff>304800</xdr:rowOff>
        </xdr:to>
        <xdr:sp macro="" textlink="">
          <xdr:nvSpPr>
            <xdr:cNvPr id="11279" name="Option Button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9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11280" name="Group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9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10</xdr:row>
          <xdr:rowOff>0</xdr:rowOff>
        </xdr:from>
        <xdr:to>
          <xdr:col>4</xdr:col>
          <xdr:colOff>520700</xdr:colOff>
          <xdr:row>11</xdr:row>
          <xdr:rowOff>0</xdr:rowOff>
        </xdr:to>
        <xdr:sp macro="" textlink="">
          <xdr:nvSpPr>
            <xdr:cNvPr id="11281" name="Option Button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9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10</xdr:row>
          <xdr:rowOff>0</xdr:rowOff>
        </xdr:from>
        <xdr:to>
          <xdr:col>6</xdr:col>
          <xdr:colOff>533400</xdr:colOff>
          <xdr:row>11</xdr:row>
          <xdr:rowOff>0</xdr:rowOff>
        </xdr:to>
        <xdr:sp macro="" textlink="">
          <xdr:nvSpPr>
            <xdr:cNvPr id="11282" name="Option Button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9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11283" name="Group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9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11</xdr:row>
          <xdr:rowOff>88900</xdr:rowOff>
        </xdr:from>
        <xdr:to>
          <xdr:col>4</xdr:col>
          <xdr:colOff>520700</xdr:colOff>
          <xdr:row>11</xdr:row>
          <xdr:rowOff>317500</xdr:rowOff>
        </xdr:to>
        <xdr:sp macro="" textlink="">
          <xdr:nvSpPr>
            <xdr:cNvPr id="11284" name="Option Button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9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11</xdr:row>
          <xdr:rowOff>76200</xdr:rowOff>
        </xdr:from>
        <xdr:to>
          <xdr:col>6</xdr:col>
          <xdr:colOff>520700</xdr:colOff>
          <xdr:row>11</xdr:row>
          <xdr:rowOff>304800</xdr:rowOff>
        </xdr:to>
        <xdr:sp macro="" textlink="">
          <xdr:nvSpPr>
            <xdr:cNvPr id="11285" name="Option Button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9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11286" name="Group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9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12</xdr:row>
          <xdr:rowOff>38100</xdr:rowOff>
        </xdr:from>
        <xdr:to>
          <xdr:col>4</xdr:col>
          <xdr:colOff>546100</xdr:colOff>
          <xdr:row>12</xdr:row>
          <xdr:rowOff>368300</xdr:rowOff>
        </xdr:to>
        <xdr:sp macro="" textlink="">
          <xdr:nvSpPr>
            <xdr:cNvPr id="11287" name="Option Button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9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12</xdr:row>
          <xdr:rowOff>63500</xdr:rowOff>
        </xdr:from>
        <xdr:to>
          <xdr:col>6</xdr:col>
          <xdr:colOff>495300</xdr:colOff>
          <xdr:row>12</xdr:row>
          <xdr:rowOff>355600</xdr:rowOff>
        </xdr:to>
        <xdr:sp macro="" textlink="">
          <xdr:nvSpPr>
            <xdr:cNvPr id="11288" name="Option Button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9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6</xdr:col>
      <xdr:colOff>94478</xdr:colOff>
      <xdr:row>13</xdr:row>
      <xdr:rowOff>96519</xdr:rowOff>
    </xdr:from>
    <xdr:to>
      <xdr:col>6</xdr:col>
      <xdr:colOff>417210</xdr:colOff>
      <xdr:row>15</xdr:row>
      <xdr:rowOff>37183</xdr:rowOff>
    </xdr:to>
    <xdr:pic>
      <xdr:nvPicPr>
        <xdr:cNvPr id="31" name="Imagen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2" t="10746" r="10846" b="8999"/>
        <a:stretch/>
      </xdr:blipFill>
      <xdr:spPr>
        <a:xfrm>
          <a:off x="6030458" y="4257039"/>
          <a:ext cx="322732" cy="306424"/>
        </a:xfrm>
        <a:prstGeom prst="rect">
          <a:avLst/>
        </a:prstGeom>
      </xdr:spPr>
    </xdr:pic>
    <xdr:clientData/>
  </xdr:twoCellAnchor>
  <xdr:twoCellAnchor editAs="absolute">
    <xdr:from>
      <xdr:col>5</xdr:col>
      <xdr:colOff>499805</xdr:colOff>
      <xdr:row>13</xdr:row>
      <xdr:rowOff>89192</xdr:rowOff>
    </xdr:from>
    <xdr:to>
      <xdr:col>5</xdr:col>
      <xdr:colOff>822440</xdr:colOff>
      <xdr:row>15</xdr:row>
      <xdr:rowOff>30226</xdr:rowOff>
    </xdr:to>
    <xdr:grpSp>
      <xdr:nvGrpSpPr>
        <xdr:cNvPr id="34" name="Grupo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GrpSpPr/>
      </xdr:nvGrpSpPr>
      <xdr:grpSpPr>
        <a:xfrm>
          <a:off x="6189405" y="4470692"/>
          <a:ext cx="322635" cy="322034"/>
          <a:chOff x="5818414" y="9103178"/>
          <a:chExt cx="2000250" cy="1997529"/>
        </a:xfrm>
      </xdr:grpSpPr>
      <xdr:sp macro="" textlink="">
        <xdr:nvSpPr>
          <xdr:cNvPr id="35" name="Elipse 34">
            <a:extLst>
              <a:ext uri="{FF2B5EF4-FFF2-40B4-BE49-F238E27FC236}">
                <a16:creationId xmlns:a16="http://schemas.microsoft.com/office/drawing/2014/main" id="{00000000-0008-0000-0900-000023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36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900-000024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xdr:twoCellAnchor editAs="absolute">
    <xdr:from>
      <xdr:col>6</xdr:col>
      <xdr:colOff>498246</xdr:colOff>
      <xdr:row>13</xdr:row>
      <xdr:rowOff>91497</xdr:rowOff>
    </xdr:from>
    <xdr:to>
      <xdr:col>6</xdr:col>
      <xdr:colOff>820879</xdr:colOff>
      <xdr:row>15</xdr:row>
      <xdr:rowOff>33023</xdr:rowOff>
    </xdr:to>
    <xdr:grpSp>
      <xdr:nvGrpSpPr>
        <xdr:cNvPr id="37" name="Grupo 3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GrpSpPr/>
      </xdr:nvGrpSpPr>
      <xdr:grpSpPr>
        <a:xfrm flipH="1">
          <a:off x="7102246" y="4472997"/>
          <a:ext cx="322633" cy="322526"/>
          <a:chOff x="5818414" y="9103178"/>
          <a:chExt cx="2000250" cy="1997529"/>
        </a:xfrm>
      </xdr:grpSpPr>
      <xdr:sp macro="" textlink="">
        <xdr:nvSpPr>
          <xdr:cNvPr id="38" name="Elipse 37">
            <a:extLst>
              <a:ext uri="{FF2B5EF4-FFF2-40B4-BE49-F238E27FC236}">
                <a16:creationId xmlns:a16="http://schemas.microsoft.com/office/drawing/2014/main" id="{00000000-0008-0000-0900-000026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39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900-000027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1290" name="Group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9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6</xdr:row>
          <xdr:rowOff>101600</xdr:rowOff>
        </xdr:from>
        <xdr:to>
          <xdr:col>4</xdr:col>
          <xdr:colOff>558800</xdr:colOff>
          <xdr:row>6</xdr:row>
          <xdr:rowOff>317500</xdr:rowOff>
        </xdr:to>
        <xdr:sp macro="" textlink="">
          <xdr:nvSpPr>
            <xdr:cNvPr id="11291" name="Option Button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9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</xdr:row>
          <xdr:rowOff>101600</xdr:rowOff>
        </xdr:from>
        <xdr:to>
          <xdr:col>6</xdr:col>
          <xdr:colOff>520700</xdr:colOff>
          <xdr:row>6</xdr:row>
          <xdr:rowOff>317500</xdr:rowOff>
        </xdr:to>
        <xdr:sp macro="" textlink="">
          <xdr:nvSpPr>
            <xdr:cNvPr id="11292" name="Option Button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9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5</xdr:row>
          <xdr:rowOff>101600</xdr:rowOff>
        </xdr:from>
        <xdr:to>
          <xdr:col>5</xdr:col>
          <xdr:colOff>508000</xdr:colOff>
          <xdr:row>5</xdr:row>
          <xdr:rowOff>355600</xdr:rowOff>
        </xdr:to>
        <xdr:sp macro="" textlink="">
          <xdr:nvSpPr>
            <xdr:cNvPr id="11293" name="Option Button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9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6</xdr:row>
          <xdr:rowOff>101600</xdr:rowOff>
        </xdr:from>
        <xdr:to>
          <xdr:col>5</xdr:col>
          <xdr:colOff>508000</xdr:colOff>
          <xdr:row>6</xdr:row>
          <xdr:rowOff>355600</xdr:rowOff>
        </xdr:to>
        <xdr:sp macro="" textlink="">
          <xdr:nvSpPr>
            <xdr:cNvPr id="11294" name="Option Button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9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7</xdr:row>
          <xdr:rowOff>101600</xdr:rowOff>
        </xdr:from>
        <xdr:to>
          <xdr:col>5</xdr:col>
          <xdr:colOff>508000</xdr:colOff>
          <xdr:row>7</xdr:row>
          <xdr:rowOff>355600</xdr:rowOff>
        </xdr:to>
        <xdr:sp macro="" textlink="">
          <xdr:nvSpPr>
            <xdr:cNvPr id="11295" name="Option Button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9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8</xdr:row>
          <xdr:rowOff>101600</xdr:rowOff>
        </xdr:from>
        <xdr:to>
          <xdr:col>5</xdr:col>
          <xdr:colOff>508000</xdr:colOff>
          <xdr:row>8</xdr:row>
          <xdr:rowOff>355600</xdr:rowOff>
        </xdr:to>
        <xdr:sp macro="" textlink="">
          <xdr:nvSpPr>
            <xdr:cNvPr id="11297" name="Option Button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9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9</xdr:row>
          <xdr:rowOff>101600</xdr:rowOff>
        </xdr:from>
        <xdr:to>
          <xdr:col>5</xdr:col>
          <xdr:colOff>508000</xdr:colOff>
          <xdr:row>9</xdr:row>
          <xdr:rowOff>355600</xdr:rowOff>
        </xdr:to>
        <xdr:sp macro="" textlink="">
          <xdr:nvSpPr>
            <xdr:cNvPr id="11298" name="Option Button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9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10</xdr:row>
          <xdr:rowOff>101600</xdr:rowOff>
        </xdr:from>
        <xdr:to>
          <xdr:col>5</xdr:col>
          <xdr:colOff>508000</xdr:colOff>
          <xdr:row>10</xdr:row>
          <xdr:rowOff>355600</xdr:rowOff>
        </xdr:to>
        <xdr:sp macro="" textlink="">
          <xdr:nvSpPr>
            <xdr:cNvPr id="11299" name="Option Button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9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11</xdr:row>
          <xdr:rowOff>101600</xdr:rowOff>
        </xdr:from>
        <xdr:to>
          <xdr:col>5</xdr:col>
          <xdr:colOff>508000</xdr:colOff>
          <xdr:row>11</xdr:row>
          <xdr:rowOff>355600</xdr:rowOff>
        </xdr:to>
        <xdr:sp macro="" textlink="">
          <xdr:nvSpPr>
            <xdr:cNvPr id="11300" name="Option Button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9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12</xdr:row>
          <xdr:rowOff>101600</xdr:rowOff>
        </xdr:from>
        <xdr:to>
          <xdr:col>5</xdr:col>
          <xdr:colOff>508000</xdr:colOff>
          <xdr:row>12</xdr:row>
          <xdr:rowOff>355600</xdr:rowOff>
        </xdr:to>
        <xdr:sp macro="" textlink="">
          <xdr:nvSpPr>
            <xdr:cNvPr id="11301" name="Option Button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9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12289" name="Group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A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5</xdr:row>
          <xdr:rowOff>114300</xdr:rowOff>
        </xdr:from>
        <xdr:to>
          <xdr:col>4</xdr:col>
          <xdr:colOff>533400</xdr:colOff>
          <xdr:row>5</xdr:row>
          <xdr:rowOff>292100</xdr:rowOff>
        </xdr:to>
        <xdr:sp macro="" textlink="">
          <xdr:nvSpPr>
            <xdr:cNvPr id="12290" name="Option Butto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A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5</xdr:row>
          <xdr:rowOff>114300</xdr:rowOff>
        </xdr:from>
        <xdr:to>
          <xdr:col>6</xdr:col>
          <xdr:colOff>546100</xdr:colOff>
          <xdr:row>5</xdr:row>
          <xdr:rowOff>292100</xdr:rowOff>
        </xdr:to>
        <xdr:sp macro="" textlink="">
          <xdr:nvSpPr>
            <xdr:cNvPr id="12291" name="Option 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A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2292" name="Group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A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</xdr:row>
          <xdr:rowOff>63500</xdr:rowOff>
        </xdr:from>
        <xdr:to>
          <xdr:col>4</xdr:col>
          <xdr:colOff>520700</xdr:colOff>
          <xdr:row>6</xdr:row>
          <xdr:rowOff>330200</xdr:rowOff>
        </xdr:to>
        <xdr:sp macro="" textlink="">
          <xdr:nvSpPr>
            <xdr:cNvPr id="12293" name="Option Button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A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6</xdr:row>
          <xdr:rowOff>63500</xdr:rowOff>
        </xdr:from>
        <xdr:to>
          <xdr:col>6</xdr:col>
          <xdr:colOff>520700</xdr:colOff>
          <xdr:row>6</xdr:row>
          <xdr:rowOff>330200</xdr:rowOff>
        </xdr:to>
        <xdr:sp macro="" textlink="">
          <xdr:nvSpPr>
            <xdr:cNvPr id="12294" name="Option Button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A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2296" name="Group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A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</xdr:row>
          <xdr:rowOff>63500</xdr:rowOff>
        </xdr:from>
        <xdr:to>
          <xdr:col>4</xdr:col>
          <xdr:colOff>520700</xdr:colOff>
          <xdr:row>7</xdr:row>
          <xdr:rowOff>342900</xdr:rowOff>
        </xdr:to>
        <xdr:sp macro="" textlink="">
          <xdr:nvSpPr>
            <xdr:cNvPr id="12297" name="Option Button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A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7</xdr:row>
          <xdr:rowOff>88900</xdr:rowOff>
        </xdr:from>
        <xdr:to>
          <xdr:col>6</xdr:col>
          <xdr:colOff>520700</xdr:colOff>
          <xdr:row>7</xdr:row>
          <xdr:rowOff>317500</xdr:rowOff>
        </xdr:to>
        <xdr:sp macro="" textlink="">
          <xdr:nvSpPr>
            <xdr:cNvPr id="12298" name="Option Button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A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12299" name="Group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A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8</xdr:row>
          <xdr:rowOff>76200</xdr:rowOff>
        </xdr:from>
        <xdr:to>
          <xdr:col>4</xdr:col>
          <xdr:colOff>520700</xdr:colOff>
          <xdr:row>8</xdr:row>
          <xdr:rowOff>330200</xdr:rowOff>
        </xdr:to>
        <xdr:sp macro="" textlink="">
          <xdr:nvSpPr>
            <xdr:cNvPr id="12300" name="Option Button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A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8</xdr:row>
          <xdr:rowOff>76200</xdr:rowOff>
        </xdr:from>
        <xdr:to>
          <xdr:col>6</xdr:col>
          <xdr:colOff>520700</xdr:colOff>
          <xdr:row>8</xdr:row>
          <xdr:rowOff>330200</xdr:rowOff>
        </xdr:to>
        <xdr:sp macro="" textlink="">
          <xdr:nvSpPr>
            <xdr:cNvPr id="12301" name="Option Button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A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12302" name="Group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A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9</xdr:row>
          <xdr:rowOff>63500</xdr:rowOff>
        </xdr:from>
        <xdr:to>
          <xdr:col>4</xdr:col>
          <xdr:colOff>495300</xdr:colOff>
          <xdr:row>9</xdr:row>
          <xdr:rowOff>342900</xdr:rowOff>
        </xdr:to>
        <xdr:sp macro="" textlink="">
          <xdr:nvSpPr>
            <xdr:cNvPr id="12303" name="Option Button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A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9</xdr:row>
          <xdr:rowOff>63500</xdr:rowOff>
        </xdr:from>
        <xdr:to>
          <xdr:col>6</xdr:col>
          <xdr:colOff>508000</xdr:colOff>
          <xdr:row>9</xdr:row>
          <xdr:rowOff>342900</xdr:rowOff>
        </xdr:to>
        <xdr:sp macro="" textlink="">
          <xdr:nvSpPr>
            <xdr:cNvPr id="12304" name="Option Button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A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12305" name="Group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A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10</xdr:row>
          <xdr:rowOff>63500</xdr:rowOff>
        </xdr:from>
        <xdr:to>
          <xdr:col>4</xdr:col>
          <xdr:colOff>520700</xdr:colOff>
          <xdr:row>10</xdr:row>
          <xdr:rowOff>342900</xdr:rowOff>
        </xdr:to>
        <xdr:sp macro="" textlink="">
          <xdr:nvSpPr>
            <xdr:cNvPr id="12306" name="Option Button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A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10</xdr:row>
          <xdr:rowOff>88900</xdr:rowOff>
        </xdr:from>
        <xdr:to>
          <xdr:col>6</xdr:col>
          <xdr:colOff>558800</xdr:colOff>
          <xdr:row>10</xdr:row>
          <xdr:rowOff>317500</xdr:rowOff>
        </xdr:to>
        <xdr:sp macro="" textlink="">
          <xdr:nvSpPr>
            <xdr:cNvPr id="12307" name="Option Button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A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6</xdr:col>
      <xdr:colOff>87797</xdr:colOff>
      <xdr:row>11</xdr:row>
      <xdr:rowOff>120268</xdr:rowOff>
    </xdr:from>
    <xdr:to>
      <xdr:col>6</xdr:col>
      <xdr:colOff>413250</xdr:colOff>
      <xdr:row>13</xdr:row>
      <xdr:rowOff>60932</xdr:rowOff>
    </xdr:to>
    <xdr:pic>
      <xdr:nvPicPr>
        <xdr:cNvPr id="26" name="Imagen 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2" t="10746" r="10846" b="8999"/>
        <a:stretch/>
      </xdr:blipFill>
      <xdr:spPr>
        <a:xfrm>
          <a:off x="5878997" y="3434968"/>
          <a:ext cx="325453" cy="306424"/>
        </a:xfrm>
        <a:prstGeom prst="rect">
          <a:avLst/>
        </a:prstGeom>
      </xdr:spPr>
    </xdr:pic>
    <xdr:clientData/>
  </xdr:twoCellAnchor>
  <xdr:twoCellAnchor editAs="absolute">
    <xdr:from>
      <xdr:col>5</xdr:col>
      <xdr:colOff>514895</xdr:colOff>
      <xdr:row>11</xdr:row>
      <xdr:rowOff>112941</xdr:rowOff>
    </xdr:from>
    <xdr:to>
      <xdr:col>5</xdr:col>
      <xdr:colOff>837530</xdr:colOff>
      <xdr:row>13</xdr:row>
      <xdr:rowOff>53975</xdr:rowOff>
    </xdr:to>
    <xdr:grpSp>
      <xdr:nvGrpSpPr>
        <xdr:cNvPr id="27" name="Grupo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GrpSpPr/>
      </xdr:nvGrpSpPr>
      <xdr:grpSpPr>
        <a:xfrm>
          <a:off x="6013995" y="3618141"/>
          <a:ext cx="322635" cy="322034"/>
          <a:chOff x="5818414" y="9103178"/>
          <a:chExt cx="2000250" cy="1997529"/>
        </a:xfrm>
      </xdr:grpSpPr>
      <xdr:sp macro="" textlink="">
        <xdr:nvSpPr>
          <xdr:cNvPr id="28" name="Elipse 27">
            <a:extLst>
              <a:ext uri="{FF2B5EF4-FFF2-40B4-BE49-F238E27FC236}">
                <a16:creationId xmlns:a16="http://schemas.microsoft.com/office/drawing/2014/main" id="{00000000-0008-0000-0A00-00001C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29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A00-00001D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xdr:twoCellAnchor editAs="absolute">
    <xdr:from>
      <xdr:col>6</xdr:col>
      <xdr:colOff>494286</xdr:colOff>
      <xdr:row>11</xdr:row>
      <xdr:rowOff>115246</xdr:rowOff>
    </xdr:from>
    <xdr:to>
      <xdr:col>6</xdr:col>
      <xdr:colOff>816919</xdr:colOff>
      <xdr:row>13</xdr:row>
      <xdr:rowOff>56772</xdr:rowOff>
    </xdr:to>
    <xdr:grpSp>
      <xdr:nvGrpSpPr>
        <xdr:cNvPr id="30" name="Grupo 2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GrpSpPr/>
      </xdr:nvGrpSpPr>
      <xdr:grpSpPr>
        <a:xfrm flipH="1">
          <a:off x="6920486" y="3620446"/>
          <a:ext cx="322633" cy="322526"/>
          <a:chOff x="5818414" y="9103178"/>
          <a:chExt cx="2000250" cy="1997529"/>
        </a:xfrm>
      </xdr:grpSpPr>
      <xdr:sp macro="" textlink="">
        <xdr:nvSpPr>
          <xdr:cNvPr id="31" name="Elipse 30">
            <a:extLst>
              <a:ext uri="{FF2B5EF4-FFF2-40B4-BE49-F238E27FC236}">
                <a16:creationId xmlns:a16="http://schemas.microsoft.com/office/drawing/2014/main" id="{00000000-0008-0000-0A00-00001F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32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A00-000020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</xdr:row>
          <xdr:rowOff>114300</xdr:rowOff>
        </xdr:from>
        <xdr:to>
          <xdr:col>5</xdr:col>
          <xdr:colOff>533400</xdr:colOff>
          <xdr:row>5</xdr:row>
          <xdr:rowOff>292100</xdr:rowOff>
        </xdr:to>
        <xdr:sp macro="" textlink="">
          <xdr:nvSpPr>
            <xdr:cNvPr id="12308" name="Option Button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A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</xdr:row>
          <xdr:rowOff>114300</xdr:rowOff>
        </xdr:from>
        <xdr:to>
          <xdr:col>5</xdr:col>
          <xdr:colOff>533400</xdr:colOff>
          <xdr:row>6</xdr:row>
          <xdr:rowOff>292100</xdr:rowOff>
        </xdr:to>
        <xdr:sp macro="" textlink="">
          <xdr:nvSpPr>
            <xdr:cNvPr id="12309" name="Option Button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A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</xdr:row>
          <xdr:rowOff>114300</xdr:rowOff>
        </xdr:from>
        <xdr:to>
          <xdr:col>5</xdr:col>
          <xdr:colOff>533400</xdr:colOff>
          <xdr:row>7</xdr:row>
          <xdr:rowOff>292100</xdr:rowOff>
        </xdr:to>
        <xdr:sp macro="" textlink="">
          <xdr:nvSpPr>
            <xdr:cNvPr id="12310" name="Option Button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A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8</xdr:row>
          <xdr:rowOff>114300</xdr:rowOff>
        </xdr:from>
        <xdr:to>
          <xdr:col>5</xdr:col>
          <xdr:colOff>533400</xdr:colOff>
          <xdr:row>8</xdr:row>
          <xdr:rowOff>292100</xdr:rowOff>
        </xdr:to>
        <xdr:sp macro="" textlink="">
          <xdr:nvSpPr>
            <xdr:cNvPr id="12311" name="Option Button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A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9</xdr:row>
          <xdr:rowOff>114300</xdr:rowOff>
        </xdr:from>
        <xdr:to>
          <xdr:col>5</xdr:col>
          <xdr:colOff>533400</xdr:colOff>
          <xdr:row>9</xdr:row>
          <xdr:rowOff>292100</xdr:rowOff>
        </xdr:to>
        <xdr:sp macro="" textlink="">
          <xdr:nvSpPr>
            <xdr:cNvPr id="12312" name="Option Button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A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10</xdr:row>
          <xdr:rowOff>114300</xdr:rowOff>
        </xdr:from>
        <xdr:to>
          <xdr:col>5</xdr:col>
          <xdr:colOff>533400</xdr:colOff>
          <xdr:row>10</xdr:row>
          <xdr:rowOff>292100</xdr:rowOff>
        </xdr:to>
        <xdr:sp macro="" textlink="">
          <xdr:nvSpPr>
            <xdr:cNvPr id="12313" name="Option Button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A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5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13317" name="Group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B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5</xdr:row>
          <xdr:rowOff>63500</xdr:rowOff>
        </xdr:from>
        <xdr:to>
          <xdr:col>4</xdr:col>
          <xdr:colOff>533400</xdr:colOff>
          <xdr:row>5</xdr:row>
          <xdr:rowOff>342900</xdr:rowOff>
        </xdr:to>
        <xdr:sp macro="" textlink="">
          <xdr:nvSpPr>
            <xdr:cNvPr id="13318" name="Option Button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B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</xdr:row>
          <xdr:rowOff>76200</xdr:rowOff>
        </xdr:from>
        <xdr:to>
          <xdr:col>6</xdr:col>
          <xdr:colOff>508000</xdr:colOff>
          <xdr:row>5</xdr:row>
          <xdr:rowOff>330200</xdr:rowOff>
        </xdr:to>
        <xdr:sp macro="" textlink="">
          <xdr:nvSpPr>
            <xdr:cNvPr id="13319" name="Option Button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B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7</xdr:col>
          <xdr:colOff>12700</xdr:colOff>
          <xdr:row>7</xdr:row>
          <xdr:rowOff>0</xdr:rowOff>
        </xdr:to>
        <xdr:sp macro="" textlink="">
          <xdr:nvSpPr>
            <xdr:cNvPr id="13320" name="Group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B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6</xdr:row>
          <xdr:rowOff>165100</xdr:rowOff>
        </xdr:from>
        <xdr:to>
          <xdr:col>4</xdr:col>
          <xdr:colOff>520700</xdr:colOff>
          <xdr:row>6</xdr:row>
          <xdr:rowOff>444500</xdr:rowOff>
        </xdr:to>
        <xdr:sp macro="" textlink="">
          <xdr:nvSpPr>
            <xdr:cNvPr id="13321" name="Option Button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B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</xdr:row>
          <xdr:rowOff>165100</xdr:rowOff>
        </xdr:from>
        <xdr:to>
          <xdr:col>6</xdr:col>
          <xdr:colOff>495300</xdr:colOff>
          <xdr:row>6</xdr:row>
          <xdr:rowOff>431800</xdr:rowOff>
        </xdr:to>
        <xdr:sp macro="" textlink="">
          <xdr:nvSpPr>
            <xdr:cNvPr id="13322" name="Option Button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B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3323" name="Group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B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7</xdr:row>
          <xdr:rowOff>215900</xdr:rowOff>
        </xdr:from>
        <xdr:to>
          <xdr:col>4</xdr:col>
          <xdr:colOff>520700</xdr:colOff>
          <xdr:row>7</xdr:row>
          <xdr:rowOff>584200</xdr:rowOff>
        </xdr:to>
        <xdr:sp macro="" textlink="">
          <xdr:nvSpPr>
            <xdr:cNvPr id="13324" name="Option Button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B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</xdr:row>
          <xdr:rowOff>203200</xdr:rowOff>
        </xdr:from>
        <xdr:to>
          <xdr:col>6</xdr:col>
          <xdr:colOff>495300</xdr:colOff>
          <xdr:row>7</xdr:row>
          <xdr:rowOff>596900</xdr:rowOff>
        </xdr:to>
        <xdr:sp macro="" textlink="">
          <xdr:nvSpPr>
            <xdr:cNvPr id="13325" name="Option Button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B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7</xdr:col>
          <xdr:colOff>12700</xdr:colOff>
          <xdr:row>9</xdr:row>
          <xdr:rowOff>0</xdr:rowOff>
        </xdr:to>
        <xdr:sp macro="" textlink="">
          <xdr:nvSpPr>
            <xdr:cNvPr id="13326" name="Group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B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8</xdr:row>
          <xdr:rowOff>63500</xdr:rowOff>
        </xdr:from>
        <xdr:to>
          <xdr:col>4</xdr:col>
          <xdr:colOff>533400</xdr:colOff>
          <xdr:row>8</xdr:row>
          <xdr:rowOff>330200</xdr:rowOff>
        </xdr:to>
        <xdr:sp macro="" textlink="">
          <xdr:nvSpPr>
            <xdr:cNvPr id="13327" name="Option Button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B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8</xdr:row>
          <xdr:rowOff>63500</xdr:rowOff>
        </xdr:from>
        <xdr:to>
          <xdr:col>6</xdr:col>
          <xdr:colOff>520700</xdr:colOff>
          <xdr:row>8</xdr:row>
          <xdr:rowOff>317500</xdr:rowOff>
        </xdr:to>
        <xdr:sp macro="" textlink="">
          <xdr:nvSpPr>
            <xdr:cNvPr id="13328" name="Option Button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B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7</xdr:col>
          <xdr:colOff>12700</xdr:colOff>
          <xdr:row>10</xdr:row>
          <xdr:rowOff>0</xdr:rowOff>
        </xdr:to>
        <xdr:sp macro="" textlink="">
          <xdr:nvSpPr>
            <xdr:cNvPr id="13329" name="Group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B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9</xdr:row>
          <xdr:rowOff>127000</xdr:rowOff>
        </xdr:from>
        <xdr:to>
          <xdr:col>4</xdr:col>
          <xdr:colOff>546100</xdr:colOff>
          <xdr:row>9</xdr:row>
          <xdr:rowOff>469900</xdr:rowOff>
        </xdr:to>
        <xdr:sp macro="" textlink="">
          <xdr:nvSpPr>
            <xdr:cNvPr id="13330" name="Option Button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B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9</xdr:row>
          <xdr:rowOff>101600</xdr:rowOff>
        </xdr:from>
        <xdr:to>
          <xdr:col>6</xdr:col>
          <xdr:colOff>520700</xdr:colOff>
          <xdr:row>9</xdr:row>
          <xdr:rowOff>482600</xdr:rowOff>
        </xdr:to>
        <xdr:sp macro="" textlink="">
          <xdr:nvSpPr>
            <xdr:cNvPr id="13331" name="Option Button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B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6</xdr:col>
      <xdr:colOff>63280</xdr:colOff>
      <xdr:row>9</xdr:row>
      <xdr:rowOff>415492</xdr:rowOff>
    </xdr:from>
    <xdr:to>
      <xdr:col>6</xdr:col>
      <xdr:colOff>388733</xdr:colOff>
      <xdr:row>9</xdr:row>
      <xdr:rowOff>417116</xdr:rowOff>
    </xdr:to>
    <xdr:pic>
      <xdr:nvPicPr>
        <xdr:cNvPr id="17" name="Imagen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2" t="10746" r="10846" b="8999"/>
        <a:stretch/>
      </xdr:blipFill>
      <xdr:spPr>
        <a:xfrm>
          <a:off x="6189760" y="3814012"/>
          <a:ext cx="325453" cy="306424"/>
        </a:xfrm>
        <a:prstGeom prst="rect">
          <a:avLst/>
        </a:prstGeom>
      </xdr:spPr>
    </xdr:pic>
    <xdr:clientData/>
  </xdr:twoCellAnchor>
  <xdr:twoCellAnchor editAs="absolute">
    <xdr:from>
      <xdr:col>5</xdr:col>
      <xdr:colOff>540074</xdr:colOff>
      <xdr:row>9</xdr:row>
      <xdr:rowOff>415785</xdr:rowOff>
    </xdr:from>
    <xdr:to>
      <xdr:col>5</xdr:col>
      <xdr:colOff>862709</xdr:colOff>
      <xdr:row>9</xdr:row>
      <xdr:rowOff>417779</xdr:rowOff>
    </xdr:to>
    <xdr:grpSp>
      <xdr:nvGrpSpPr>
        <xdr:cNvPr id="18" name="Grupo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GrpSpPr/>
      </xdr:nvGrpSpPr>
      <xdr:grpSpPr>
        <a:xfrm>
          <a:off x="6356674" y="3425685"/>
          <a:ext cx="322635" cy="1994"/>
          <a:chOff x="5818414" y="9103178"/>
          <a:chExt cx="2000250" cy="1997529"/>
        </a:xfrm>
      </xdr:grpSpPr>
      <xdr:sp macro="" textlink="">
        <xdr:nvSpPr>
          <xdr:cNvPr id="19" name="Elipse 18">
            <a:extLst>
              <a:ext uri="{FF2B5EF4-FFF2-40B4-BE49-F238E27FC236}">
                <a16:creationId xmlns:a16="http://schemas.microsoft.com/office/drawing/2014/main" id="{00000000-0008-0000-0B00-000013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20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B00-000014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xdr:twoCellAnchor editAs="absolute">
    <xdr:from>
      <xdr:col>6</xdr:col>
      <xdr:colOff>469769</xdr:colOff>
      <xdr:row>9</xdr:row>
      <xdr:rowOff>418090</xdr:rowOff>
    </xdr:from>
    <xdr:to>
      <xdr:col>6</xdr:col>
      <xdr:colOff>792402</xdr:colOff>
      <xdr:row>9</xdr:row>
      <xdr:rowOff>420576</xdr:rowOff>
    </xdr:to>
    <xdr:grpSp>
      <xdr:nvGrpSpPr>
        <xdr:cNvPr id="21" name="Grupo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GrpSpPr/>
      </xdr:nvGrpSpPr>
      <xdr:grpSpPr>
        <a:xfrm flipH="1">
          <a:off x="7276969" y="3427990"/>
          <a:ext cx="322633" cy="2486"/>
          <a:chOff x="5818414" y="9103178"/>
          <a:chExt cx="2000250" cy="1997529"/>
        </a:xfrm>
      </xdr:grpSpPr>
      <xdr:sp macro="" textlink="">
        <xdr:nvSpPr>
          <xdr:cNvPr id="22" name="Elipse 21">
            <a:extLst>
              <a:ext uri="{FF2B5EF4-FFF2-40B4-BE49-F238E27FC236}">
                <a16:creationId xmlns:a16="http://schemas.microsoft.com/office/drawing/2014/main" id="{00000000-0008-0000-0B00-000016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23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B00-000017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330200</xdr:colOff>
          <xdr:row>5</xdr:row>
          <xdr:rowOff>76200</xdr:rowOff>
        </xdr:from>
        <xdr:to>
          <xdr:col>5</xdr:col>
          <xdr:colOff>546100</xdr:colOff>
          <xdr:row>5</xdr:row>
          <xdr:rowOff>330200</xdr:rowOff>
        </xdr:to>
        <xdr:sp macro="" textlink="">
          <xdr:nvSpPr>
            <xdr:cNvPr id="13333" name="Option Button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B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330200</xdr:colOff>
          <xdr:row>6</xdr:row>
          <xdr:rowOff>177800</xdr:rowOff>
        </xdr:from>
        <xdr:to>
          <xdr:col>5</xdr:col>
          <xdr:colOff>546100</xdr:colOff>
          <xdr:row>6</xdr:row>
          <xdr:rowOff>431800</xdr:rowOff>
        </xdr:to>
        <xdr:sp macro="" textlink="">
          <xdr:nvSpPr>
            <xdr:cNvPr id="13334" name="Option Button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B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330200</xdr:colOff>
          <xdr:row>7</xdr:row>
          <xdr:rowOff>254000</xdr:rowOff>
        </xdr:from>
        <xdr:to>
          <xdr:col>5</xdr:col>
          <xdr:colOff>546100</xdr:colOff>
          <xdr:row>7</xdr:row>
          <xdr:rowOff>520700</xdr:rowOff>
        </xdr:to>
        <xdr:sp macro="" textlink="">
          <xdr:nvSpPr>
            <xdr:cNvPr id="13335" name="Option Button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B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8</xdr:row>
          <xdr:rowOff>76200</xdr:rowOff>
        </xdr:from>
        <xdr:to>
          <xdr:col>5</xdr:col>
          <xdr:colOff>546100</xdr:colOff>
          <xdr:row>8</xdr:row>
          <xdr:rowOff>330200</xdr:rowOff>
        </xdr:to>
        <xdr:sp macro="" textlink="">
          <xdr:nvSpPr>
            <xdr:cNvPr id="13336" name="Option Button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B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9</xdr:row>
          <xdr:rowOff>165100</xdr:rowOff>
        </xdr:from>
        <xdr:to>
          <xdr:col>5</xdr:col>
          <xdr:colOff>546100</xdr:colOff>
          <xdr:row>9</xdr:row>
          <xdr:rowOff>431800</xdr:rowOff>
        </xdr:to>
        <xdr:sp macro="" textlink="">
          <xdr:nvSpPr>
            <xdr:cNvPr id="13337" name="Option Button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B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5</xdr:col>
      <xdr:colOff>837822</xdr:colOff>
      <xdr:row>10</xdr:row>
      <xdr:rowOff>152107</xdr:rowOff>
    </xdr:from>
    <xdr:to>
      <xdr:col>6</xdr:col>
      <xdr:colOff>271735</xdr:colOff>
      <xdr:row>12</xdr:row>
      <xdr:rowOff>92771</xdr:rowOff>
    </xdr:to>
    <xdr:pic>
      <xdr:nvPicPr>
        <xdr:cNvPr id="29" name="Imagen 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2" t="10746" r="10846" b="8999"/>
        <a:stretch/>
      </xdr:blipFill>
      <xdr:spPr>
        <a:xfrm>
          <a:off x="6072762" y="3847807"/>
          <a:ext cx="325453" cy="306424"/>
        </a:xfrm>
        <a:prstGeom prst="rect">
          <a:avLst/>
        </a:prstGeom>
      </xdr:spPr>
    </xdr:pic>
    <xdr:clientData/>
  </xdr:twoCellAnchor>
  <xdr:twoCellAnchor editAs="absolute">
    <xdr:from>
      <xdr:col>5</xdr:col>
      <xdr:colOff>426720</xdr:colOff>
      <xdr:row>10</xdr:row>
      <xdr:rowOff>144780</xdr:rowOff>
    </xdr:from>
    <xdr:to>
      <xdr:col>5</xdr:col>
      <xdr:colOff>749355</xdr:colOff>
      <xdr:row>12</xdr:row>
      <xdr:rowOff>85814</xdr:rowOff>
    </xdr:to>
    <xdr:grpSp>
      <xdr:nvGrpSpPr>
        <xdr:cNvPr id="30" name="Grup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GrpSpPr/>
      </xdr:nvGrpSpPr>
      <xdr:grpSpPr>
        <a:xfrm>
          <a:off x="6243320" y="3802380"/>
          <a:ext cx="322635" cy="322034"/>
          <a:chOff x="5818414" y="9103178"/>
          <a:chExt cx="2000250" cy="1997529"/>
        </a:xfrm>
      </xdr:grpSpPr>
      <xdr:sp macro="" textlink="">
        <xdr:nvSpPr>
          <xdr:cNvPr id="31" name="Elipse 27">
            <a:extLst>
              <a:ext uri="{FF2B5EF4-FFF2-40B4-BE49-F238E27FC236}">
                <a16:creationId xmlns:a16="http://schemas.microsoft.com/office/drawing/2014/main" id="{00000000-0008-0000-0B00-00001F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32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B00-000020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xdr:twoCellAnchor editAs="absolute">
    <xdr:from>
      <xdr:col>6</xdr:col>
      <xdr:colOff>352771</xdr:colOff>
      <xdr:row>10</xdr:row>
      <xdr:rowOff>147085</xdr:rowOff>
    </xdr:from>
    <xdr:to>
      <xdr:col>6</xdr:col>
      <xdr:colOff>675404</xdr:colOff>
      <xdr:row>12</xdr:row>
      <xdr:rowOff>88611</xdr:rowOff>
    </xdr:to>
    <xdr:grpSp>
      <xdr:nvGrpSpPr>
        <xdr:cNvPr id="33" name="Grupo 2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GrpSpPr/>
      </xdr:nvGrpSpPr>
      <xdr:grpSpPr>
        <a:xfrm flipH="1">
          <a:off x="7159971" y="3804685"/>
          <a:ext cx="322633" cy="322526"/>
          <a:chOff x="5818414" y="9103178"/>
          <a:chExt cx="2000250" cy="1997529"/>
        </a:xfrm>
      </xdr:grpSpPr>
      <xdr:sp macro="" textlink="">
        <xdr:nvSpPr>
          <xdr:cNvPr id="34" name="Elipse 30">
            <a:extLst>
              <a:ext uri="{FF2B5EF4-FFF2-40B4-BE49-F238E27FC236}">
                <a16:creationId xmlns:a16="http://schemas.microsoft.com/office/drawing/2014/main" id="{00000000-0008-0000-0B00-000022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35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B00-000023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4340" name="Group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C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</xdr:row>
          <xdr:rowOff>88900</xdr:rowOff>
        </xdr:from>
        <xdr:to>
          <xdr:col>4</xdr:col>
          <xdr:colOff>508000</xdr:colOff>
          <xdr:row>6</xdr:row>
          <xdr:rowOff>317500</xdr:rowOff>
        </xdr:to>
        <xdr:sp macro="" textlink="">
          <xdr:nvSpPr>
            <xdr:cNvPr id="14341" name="Option Button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C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</xdr:row>
          <xdr:rowOff>63500</xdr:rowOff>
        </xdr:from>
        <xdr:to>
          <xdr:col>6</xdr:col>
          <xdr:colOff>558800</xdr:colOff>
          <xdr:row>6</xdr:row>
          <xdr:rowOff>330200</xdr:rowOff>
        </xdr:to>
        <xdr:sp macro="" textlink="">
          <xdr:nvSpPr>
            <xdr:cNvPr id="14342" name="Option Button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C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4343" name="Group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C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</xdr:row>
          <xdr:rowOff>63500</xdr:rowOff>
        </xdr:from>
        <xdr:to>
          <xdr:col>4</xdr:col>
          <xdr:colOff>520700</xdr:colOff>
          <xdr:row>7</xdr:row>
          <xdr:rowOff>330200</xdr:rowOff>
        </xdr:to>
        <xdr:sp macro="" textlink="">
          <xdr:nvSpPr>
            <xdr:cNvPr id="14344" name="Option Button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C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292100</xdr:colOff>
          <xdr:row>7</xdr:row>
          <xdr:rowOff>88900</xdr:rowOff>
        </xdr:from>
        <xdr:to>
          <xdr:col>6</xdr:col>
          <xdr:colOff>520700</xdr:colOff>
          <xdr:row>7</xdr:row>
          <xdr:rowOff>317500</xdr:rowOff>
        </xdr:to>
        <xdr:sp macro="" textlink="">
          <xdr:nvSpPr>
            <xdr:cNvPr id="14345" name="Option Button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C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14346" name="Group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C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8</xdr:row>
          <xdr:rowOff>88900</xdr:rowOff>
        </xdr:from>
        <xdr:to>
          <xdr:col>4</xdr:col>
          <xdr:colOff>508000</xdr:colOff>
          <xdr:row>8</xdr:row>
          <xdr:rowOff>317500</xdr:rowOff>
        </xdr:to>
        <xdr:sp macro="" textlink="">
          <xdr:nvSpPr>
            <xdr:cNvPr id="14347" name="Option Button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C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8</xdr:row>
          <xdr:rowOff>63500</xdr:rowOff>
        </xdr:from>
        <xdr:to>
          <xdr:col>6</xdr:col>
          <xdr:colOff>533400</xdr:colOff>
          <xdr:row>8</xdr:row>
          <xdr:rowOff>342900</xdr:rowOff>
        </xdr:to>
        <xdr:sp macro="" textlink="">
          <xdr:nvSpPr>
            <xdr:cNvPr id="14348" name="Option Button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C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6</xdr:col>
          <xdr:colOff>812800</xdr:colOff>
          <xdr:row>10</xdr:row>
          <xdr:rowOff>0</xdr:rowOff>
        </xdr:to>
        <xdr:sp macro="" textlink="">
          <xdr:nvSpPr>
            <xdr:cNvPr id="14349" name="Group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C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9</xdr:row>
          <xdr:rowOff>88900</xdr:rowOff>
        </xdr:from>
        <xdr:to>
          <xdr:col>4</xdr:col>
          <xdr:colOff>520700</xdr:colOff>
          <xdr:row>9</xdr:row>
          <xdr:rowOff>330200</xdr:rowOff>
        </xdr:to>
        <xdr:sp macro="" textlink="">
          <xdr:nvSpPr>
            <xdr:cNvPr id="14350" name="Option Button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C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292100</xdr:colOff>
          <xdr:row>9</xdr:row>
          <xdr:rowOff>88900</xdr:rowOff>
        </xdr:from>
        <xdr:to>
          <xdr:col>6</xdr:col>
          <xdr:colOff>520700</xdr:colOff>
          <xdr:row>9</xdr:row>
          <xdr:rowOff>330200</xdr:rowOff>
        </xdr:to>
        <xdr:sp macro="" textlink="">
          <xdr:nvSpPr>
            <xdr:cNvPr id="14351" name="Option Button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C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7</xdr:col>
          <xdr:colOff>12700</xdr:colOff>
          <xdr:row>6</xdr:row>
          <xdr:rowOff>0</xdr:rowOff>
        </xdr:to>
        <xdr:sp macro="" textlink="">
          <xdr:nvSpPr>
            <xdr:cNvPr id="14352" name="Group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C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5</xdr:row>
          <xdr:rowOff>50800</xdr:rowOff>
        </xdr:from>
        <xdr:to>
          <xdr:col>4</xdr:col>
          <xdr:colOff>520700</xdr:colOff>
          <xdr:row>5</xdr:row>
          <xdr:rowOff>330200</xdr:rowOff>
        </xdr:to>
        <xdr:sp macro="" textlink="">
          <xdr:nvSpPr>
            <xdr:cNvPr id="14353" name="Option Button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C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292100</xdr:colOff>
          <xdr:row>5</xdr:row>
          <xdr:rowOff>50800</xdr:rowOff>
        </xdr:from>
        <xdr:to>
          <xdr:col>6</xdr:col>
          <xdr:colOff>520700</xdr:colOff>
          <xdr:row>5</xdr:row>
          <xdr:rowOff>330200</xdr:rowOff>
        </xdr:to>
        <xdr:sp macro="" textlink="">
          <xdr:nvSpPr>
            <xdr:cNvPr id="14354" name="Option Button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C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5</xdr:col>
      <xdr:colOff>624079</xdr:colOff>
      <xdr:row>10</xdr:row>
      <xdr:rowOff>117545</xdr:rowOff>
    </xdr:from>
    <xdr:to>
      <xdr:col>6</xdr:col>
      <xdr:colOff>88472</xdr:colOff>
      <xdr:row>12</xdr:row>
      <xdr:rowOff>27729</xdr:rowOff>
    </xdr:to>
    <xdr:pic>
      <xdr:nvPicPr>
        <xdr:cNvPr id="17" name="Imagen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2" t="10746" r="10846" b="8999"/>
        <a:stretch/>
      </xdr:blipFill>
      <xdr:spPr>
        <a:xfrm>
          <a:off x="5737099" y="3127445"/>
          <a:ext cx="325453" cy="306424"/>
        </a:xfrm>
        <a:prstGeom prst="rect">
          <a:avLst/>
        </a:prstGeom>
      </xdr:spPr>
    </xdr:pic>
    <xdr:clientData/>
  </xdr:twoCellAnchor>
  <xdr:twoCellAnchor editAs="absolute">
    <xdr:from>
      <xdr:col>5</xdr:col>
      <xdr:colOff>210910</xdr:colOff>
      <xdr:row>10</xdr:row>
      <xdr:rowOff>110218</xdr:rowOff>
    </xdr:from>
    <xdr:to>
      <xdr:col>5</xdr:col>
      <xdr:colOff>533545</xdr:colOff>
      <xdr:row>12</xdr:row>
      <xdr:rowOff>28392</xdr:rowOff>
    </xdr:to>
    <xdr:grpSp>
      <xdr:nvGrpSpPr>
        <xdr:cNvPr id="18" name="Grupo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GrpSpPr/>
      </xdr:nvGrpSpPr>
      <xdr:grpSpPr>
        <a:xfrm>
          <a:off x="5887810" y="3234418"/>
          <a:ext cx="322635" cy="299174"/>
          <a:chOff x="5818414" y="9103178"/>
          <a:chExt cx="2000250" cy="1997529"/>
        </a:xfrm>
      </xdr:grpSpPr>
      <xdr:sp macro="" textlink="">
        <xdr:nvSpPr>
          <xdr:cNvPr id="19" name="Elipse 18">
            <a:extLst>
              <a:ext uri="{FF2B5EF4-FFF2-40B4-BE49-F238E27FC236}">
                <a16:creationId xmlns:a16="http://schemas.microsoft.com/office/drawing/2014/main" id="{00000000-0008-0000-0C00-000013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20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C00-000014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xdr:twoCellAnchor editAs="absolute">
    <xdr:from>
      <xdr:col>6</xdr:col>
      <xdr:colOff>169508</xdr:colOff>
      <xdr:row>10</xdr:row>
      <xdr:rowOff>112523</xdr:rowOff>
    </xdr:from>
    <xdr:to>
      <xdr:col>6</xdr:col>
      <xdr:colOff>492141</xdr:colOff>
      <xdr:row>12</xdr:row>
      <xdr:rowOff>31189</xdr:rowOff>
    </xdr:to>
    <xdr:grpSp>
      <xdr:nvGrpSpPr>
        <xdr:cNvPr id="21" name="Grupo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GrpSpPr/>
      </xdr:nvGrpSpPr>
      <xdr:grpSpPr>
        <a:xfrm flipH="1">
          <a:off x="6798908" y="3236723"/>
          <a:ext cx="322633" cy="299666"/>
          <a:chOff x="5818414" y="9103178"/>
          <a:chExt cx="2000250" cy="1997529"/>
        </a:xfrm>
      </xdr:grpSpPr>
      <xdr:sp macro="" textlink="">
        <xdr:nvSpPr>
          <xdr:cNvPr id="22" name="Elipse 21">
            <a:extLst>
              <a:ext uri="{FF2B5EF4-FFF2-40B4-BE49-F238E27FC236}">
                <a16:creationId xmlns:a16="http://schemas.microsoft.com/office/drawing/2014/main" id="{00000000-0008-0000-0C00-000016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23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C00-000017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5</xdr:row>
          <xdr:rowOff>50800</xdr:rowOff>
        </xdr:from>
        <xdr:to>
          <xdr:col>5</xdr:col>
          <xdr:colOff>520700</xdr:colOff>
          <xdr:row>5</xdr:row>
          <xdr:rowOff>330200</xdr:rowOff>
        </xdr:to>
        <xdr:sp macro="" textlink="">
          <xdr:nvSpPr>
            <xdr:cNvPr id="14355" name="Option Button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C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6</xdr:row>
          <xdr:rowOff>50800</xdr:rowOff>
        </xdr:from>
        <xdr:to>
          <xdr:col>5</xdr:col>
          <xdr:colOff>520700</xdr:colOff>
          <xdr:row>6</xdr:row>
          <xdr:rowOff>330200</xdr:rowOff>
        </xdr:to>
        <xdr:sp macro="" textlink="">
          <xdr:nvSpPr>
            <xdr:cNvPr id="14356" name="Option Button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C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7</xdr:row>
          <xdr:rowOff>50800</xdr:rowOff>
        </xdr:from>
        <xdr:to>
          <xdr:col>5</xdr:col>
          <xdr:colOff>520700</xdr:colOff>
          <xdr:row>7</xdr:row>
          <xdr:rowOff>330200</xdr:rowOff>
        </xdr:to>
        <xdr:sp macro="" textlink="">
          <xdr:nvSpPr>
            <xdr:cNvPr id="14357" name="Option Button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C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8</xdr:row>
          <xdr:rowOff>50800</xdr:rowOff>
        </xdr:from>
        <xdr:to>
          <xdr:col>5</xdr:col>
          <xdr:colOff>520700</xdr:colOff>
          <xdr:row>8</xdr:row>
          <xdr:rowOff>330200</xdr:rowOff>
        </xdr:to>
        <xdr:sp macro="" textlink="">
          <xdr:nvSpPr>
            <xdr:cNvPr id="14358" name="Option Button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C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9</xdr:row>
          <xdr:rowOff>50800</xdr:rowOff>
        </xdr:from>
        <xdr:to>
          <xdr:col>5</xdr:col>
          <xdr:colOff>520700</xdr:colOff>
          <xdr:row>9</xdr:row>
          <xdr:rowOff>330200</xdr:rowOff>
        </xdr:to>
        <xdr:sp macro="" textlink="">
          <xdr:nvSpPr>
            <xdr:cNvPr id="14359" name="Option Button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C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0</xdr:colOff>
          <xdr:row>5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15361" name="Group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D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5</xdr:row>
          <xdr:rowOff>63500</xdr:rowOff>
        </xdr:from>
        <xdr:to>
          <xdr:col>4</xdr:col>
          <xdr:colOff>520700</xdr:colOff>
          <xdr:row>5</xdr:row>
          <xdr:rowOff>330200</xdr:rowOff>
        </xdr:to>
        <xdr:sp macro="" textlink="">
          <xdr:nvSpPr>
            <xdr:cNvPr id="15362" name="Option Button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D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5</xdr:row>
          <xdr:rowOff>101600</xdr:rowOff>
        </xdr:from>
        <xdr:to>
          <xdr:col>6</xdr:col>
          <xdr:colOff>508000</xdr:colOff>
          <xdr:row>5</xdr:row>
          <xdr:rowOff>304800</xdr:rowOff>
        </xdr:to>
        <xdr:sp macro="" textlink="">
          <xdr:nvSpPr>
            <xdr:cNvPr id="15363" name="Option Button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D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5364" name="Group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D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</xdr:row>
          <xdr:rowOff>127000</xdr:rowOff>
        </xdr:from>
        <xdr:to>
          <xdr:col>4</xdr:col>
          <xdr:colOff>533400</xdr:colOff>
          <xdr:row>6</xdr:row>
          <xdr:rowOff>457200</xdr:rowOff>
        </xdr:to>
        <xdr:sp macro="" textlink="">
          <xdr:nvSpPr>
            <xdr:cNvPr id="15365" name="Option Button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D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6</xdr:row>
          <xdr:rowOff>152400</xdr:rowOff>
        </xdr:from>
        <xdr:to>
          <xdr:col>6</xdr:col>
          <xdr:colOff>520700</xdr:colOff>
          <xdr:row>6</xdr:row>
          <xdr:rowOff>431800</xdr:rowOff>
        </xdr:to>
        <xdr:sp macro="" textlink="">
          <xdr:nvSpPr>
            <xdr:cNvPr id="15366" name="Option Button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D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7</xdr:col>
          <xdr:colOff>12700</xdr:colOff>
          <xdr:row>8</xdr:row>
          <xdr:rowOff>0</xdr:rowOff>
        </xdr:to>
        <xdr:sp macro="" textlink="">
          <xdr:nvSpPr>
            <xdr:cNvPr id="15367" name="Group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D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</xdr:row>
          <xdr:rowOff>76200</xdr:rowOff>
        </xdr:from>
        <xdr:to>
          <xdr:col>4</xdr:col>
          <xdr:colOff>533400</xdr:colOff>
          <xdr:row>7</xdr:row>
          <xdr:rowOff>330200</xdr:rowOff>
        </xdr:to>
        <xdr:sp macro="" textlink="">
          <xdr:nvSpPr>
            <xdr:cNvPr id="15368" name="Option Button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D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7</xdr:row>
          <xdr:rowOff>76200</xdr:rowOff>
        </xdr:from>
        <xdr:to>
          <xdr:col>6</xdr:col>
          <xdr:colOff>546100</xdr:colOff>
          <xdr:row>7</xdr:row>
          <xdr:rowOff>330200</xdr:rowOff>
        </xdr:to>
        <xdr:sp macro="" textlink="">
          <xdr:nvSpPr>
            <xdr:cNvPr id="15369" name="Option Button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D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6</xdr:col>
      <xdr:colOff>20236</xdr:colOff>
      <xdr:row>8</xdr:row>
      <xdr:rowOff>120582</xdr:rowOff>
    </xdr:from>
    <xdr:to>
      <xdr:col>6</xdr:col>
      <xdr:colOff>345689</xdr:colOff>
      <xdr:row>10</xdr:row>
      <xdr:rowOff>61246</xdr:rowOff>
    </xdr:to>
    <xdr:pic>
      <xdr:nvPicPr>
        <xdr:cNvPr id="17" name="Imagen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2" t="10746" r="10846" b="8999"/>
        <a:stretch/>
      </xdr:blipFill>
      <xdr:spPr>
        <a:xfrm>
          <a:off x="5118016" y="2566602"/>
          <a:ext cx="325453" cy="306424"/>
        </a:xfrm>
        <a:prstGeom prst="rect">
          <a:avLst/>
        </a:prstGeom>
      </xdr:spPr>
    </xdr:pic>
    <xdr:clientData/>
  </xdr:twoCellAnchor>
  <xdr:twoCellAnchor editAs="absolute">
    <xdr:from>
      <xdr:col>5</xdr:col>
      <xdr:colOff>443215</xdr:colOff>
      <xdr:row>8</xdr:row>
      <xdr:rowOff>113255</xdr:rowOff>
    </xdr:from>
    <xdr:to>
      <xdr:col>5</xdr:col>
      <xdr:colOff>790762</xdr:colOff>
      <xdr:row>10</xdr:row>
      <xdr:rowOff>54289</xdr:rowOff>
    </xdr:to>
    <xdr:grpSp>
      <xdr:nvGrpSpPr>
        <xdr:cNvPr id="18" name="Grupo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GrpSpPr/>
      </xdr:nvGrpSpPr>
      <xdr:grpSpPr>
        <a:xfrm>
          <a:off x="5176851" y="2641710"/>
          <a:ext cx="347547" cy="333579"/>
          <a:chOff x="5818414" y="9103178"/>
          <a:chExt cx="2000250" cy="1997529"/>
        </a:xfrm>
      </xdr:grpSpPr>
      <xdr:sp macro="" textlink="">
        <xdr:nvSpPr>
          <xdr:cNvPr id="19" name="Elipse 18">
            <a:extLst>
              <a:ext uri="{FF2B5EF4-FFF2-40B4-BE49-F238E27FC236}">
                <a16:creationId xmlns:a16="http://schemas.microsoft.com/office/drawing/2014/main" id="{00000000-0008-0000-0D00-000013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20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D00-000014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xdr:twoCellAnchor editAs="absolute">
    <xdr:from>
      <xdr:col>6</xdr:col>
      <xdr:colOff>413654</xdr:colOff>
      <xdr:row>8</xdr:row>
      <xdr:rowOff>114300</xdr:rowOff>
    </xdr:from>
    <xdr:to>
      <xdr:col>6</xdr:col>
      <xdr:colOff>734054</xdr:colOff>
      <xdr:row>10</xdr:row>
      <xdr:rowOff>57300</xdr:rowOff>
    </xdr:to>
    <xdr:grpSp>
      <xdr:nvGrpSpPr>
        <xdr:cNvPr id="41" name="Grupo 4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GrpSpPr/>
      </xdr:nvGrpSpPr>
      <xdr:grpSpPr>
        <a:xfrm>
          <a:off x="6070927" y="2642755"/>
          <a:ext cx="320400" cy="335545"/>
          <a:chOff x="11045097" y="6869317"/>
          <a:chExt cx="1564492" cy="1552359"/>
        </a:xfrm>
      </xdr:grpSpPr>
      <xdr:sp macro="" textlink="">
        <xdr:nvSpPr>
          <xdr:cNvPr id="42" name="Rectángulo 41">
            <a:extLst>
              <a:ext uri="{FF2B5EF4-FFF2-40B4-BE49-F238E27FC236}">
                <a16:creationId xmlns:a16="http://schemas.microsoft.com/office/drawing/2014/main" id="{00000000-0008-0000-0D00-00002A000000}"/>
              </a:ext>
            </a:extLst>
          </xdr:cNvPr>
          <xdr:cNvSpPr/>
        </xdr:nvSpPr>
        <xdr:spPr>
          <a:xfrm>
            <a:off x="11549503" y="7336826"/>
            <a:ext cx="172866" cy="674733"/>
          </a:xfrm>
          <a:prstGeom prst="rect">
            <a:avLst/>
          </a:prstGeom>
          <a:solidFill>
            <a:srgbClr val="B6EEF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43" name="Rectángulo 42">
            <a:extLst>
              <a:ext uri="{FF2B5EF4-FFF2-40B4-BE49-F238E27FC236}">
                <a16:creationId xmlns:a16="http://schemas.microsoft.com/office/drawing/2014/main" id="{00000000-0008-0000-0D00-00002B000000}"/>
              </a:ext>
            </a:extLst>
          </xdr:cNvPr>
          <xdr:cNvSpPr/>
        </xdr:nvSpPr>
        <xdr:spPr>
          <a:xfrm>
            <a:off x="11736694" y="7162540"/>
            <a:ext cx="171466" cy="848714"/>
          </a:xfrm>
          <a:prstGeom prst="rect">
            <a:avLst/>
          </a:prstGeom>
          <a:solidFill>
            <a:srgbClr val="4CD4E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44" name="Rectángulo 43">
            <a:extLst>
              <a:ext uri="{FF2B5EF4-FFF2-40B4-BE49-F238E27FC236}">
                <a16:creationId xmlns:a16="http://schemas.microsoft.com/office/drawing/2014/main" id="{00000000-0008-0000-0D00-00002C000000}"/>
              </a:ext>
            </a:extLst>
          </xdr:cNvPr>
          <xdr:cNvSpPr/>
        </xdr:nvSpPr>
        <xdr:spPr>
          <a:xfrm>
            <a:off x="11918937" y="7242482"/>
            <a:ext cx="172866" cy="769530"/>
          </a:xfrm>
          <a:prstGeom prst="rect">
            <a:avLst/>
          </a:prstGeom>
          <a:solidFill>
            <a:srgbClr val="14BDD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45" name="Rectángulo 44">
            <a:extLst>
              <a:ext uri="{FF2B5EF4-FFF2-40B4-BE49-F238E27FC236}">
                <a16:creationId xmlns:a16="http://schemas.microsoft.com/office/drawing/2014/main" id="{00000000-0008-0000-0D00-00002D000000}"/>
              </a:ext>
            </a:extLst>
          </xdr:cNvPr>
          <xdr:cNvSpPr/>
        </xdr:nvSpPr>
        <xdr:spPr>
          <a:xfrm>
            <a:off x="12104854" y="7548562"/>
            <a:ext cx="172308" cy="462833"/>
          </a:xfrm>
          <a:prstGeom prst="rect">
            <a:avLst/>
          </a:prstGeom>
          <a:solidFill>
            <a:srgbClr val="B6EEF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46" name="Elipse 45">
            <a:extLst>
              <a:ext uri="{FF2B5EF4-FFF2-40B4-BE49-F238E27FC236}">
                <a16:creationId xmlns:a16="http://schemas.microsoft.com/office/drawing/2014/main" id="{00000000-0008-0000-0D00-00002E000000}"/>
              </a:ext>
            </a:extLst>
          </xdr:cNvPr>
          <xdr:cNvSpPr/>
        </xdr:nvSpPr>
        <xdr:spPr>
          <a:xfrm>
            <a:off x="11045097" y="6869317"/>
            <a:ext cx="1564492" cy="1552359"/>
          </a:xfrm>
          <a:prstGeom prst="ellipse">
            <a:avLst/>
          </a:prstGeom>
          <a:solidFill>
            <a:srgbClr val="00B0F0">
              <a:alpha val="26000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47" name="Rectángulo 46">
            <a:extLst>
              <a:ext uri="{FF2B5EF4-FFF2-40B4-BE49-F238E27FC236}">
                <a16:creationId xmlns:a16="http://schemas.microsoft.com/office/drawing/2014/main" id="{00000000-0008-0000-0D00-00002F000000}"/>
              </a:ext>
            </a:extLst>
          </xdr:cNvPr>
          <xdr:cNvSpPr/>
        </xdr:nvSpPr>
        <xdr:spPr>
          <a:xfrm>
            <a:off x="11367793" y="7471603"/>
            <a:ext cx="171466" cy="540017"/>
          </a:xfrm>
          <a:prstGeom prst="rect">
            <a:avLst/>
          </a:prstGeom>
          <a:solidFill>
            <a:srgbClr val="4CD4E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5</xdr:row>
          <xdr:rowOff>76200</xdr:rowOff>
        </xdr:from>
        <xdr:to>
          <xdr:col>5</xdr:col>
          <xdr:colOff>546100</xdr:colOff>
          <xdr:row>5</xdr:row>
          <xdr:rowOff>330200</xdr:rowOff>
        </xdr:to>
        <xdr:sp macro="" textlink="">
          <xdr:nvSpPr>
            <xdr:cNvPr id="15370" name="Option Button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D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6</xdr:row>
          <xdr:rowOff>76200</xdr:rowOff>
        </xdr:from>
        <xdr:to>
          <xdr:col>5</xdr:col>
          <xdr:colOff>546100</xdr:colOff>
          <xdr:row>6</xdr:row>
          <xdr:rowOff>330200</xdr:rowOff>
        </xdr:to>
        <xdr:sp macro="" textlink="">
          <xdr:nvSpPr>
            <xdr:cNvPr id="15371" name="Option Button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D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7</xdr:row>
          <xdr:rowOff>76200</xdr:rowOff>
        </xdr:from>
        <xdr:to>
          <xdr:col>5</xdr:col>
          <xdr:colOff>546100</xdr:colOff>
          <xdr:row>7</xdr:row>
          <xdr:rowOff>330200</xdr:rowOff>
        </xdr:to>
        <xdr:sp macro="" textlink="">
          <xdr:nvSpPr>
            <xdr:cNvPr id="15372" name="Option Button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D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369220</xdr:colOff>
      <xdr:row>98</xdr:row>
      <xdr:rowOff>106016</xdr:rowOff>
    </xdr:from>
    <xdr:to>
      <xdr:col>12</xdr:col>
      <xdr:colOff>204051</xdr:colOff>
      <xdr:row>120</xdr:row>
      <xdr:rowOff>55374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728187</xdr:colOff>
      <xdr:row>11</xdr:row>
      <xdr:rowOff>116735</xdr:rowOff>
    </xdr:from>
    <xdr:to>
      <xdr:col>13</xdr:col>
      <xdr:colOff>156847</xdr:colOff>
      <xdr:row>30</xdr:row>
      <xdr:rowOff>81641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85012</xdr:colOff>
      <xdr:row>40</xdr:row>
      <xdr:rowOff>35422</xdr:rowOff>
    </xdr:from>
    <xdr:to>
      <xdr:col>13</xdr:col>
      <xdr:colOff>153045</xdr:colOff>
      <xdr:row>63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3475</xdr:colOff>
      <xdr:row>7</xdr:row>
      <xdr:rowOff>56591</xdr:rowOff>
    </xdr:from>
    <xdr:to>
      <xdr:col>12</xdr:col>
      <xdr:colOff>356458</xdr:colOff>
      <xdr:row>10</xdr:row>
      <xdr:rowOff>133091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3051475" y="1390091"/>
          <a:ext cx="6448983" cy="648000"/>
        </a:xfrm>
        <a:prstGeom prst="rect">
          <a:avLst/>
        </a:prstGeom>
        <a:solidFill>
          <a:srgbClr val="B6EEF4"/>
        </a:solidFill>
        <a:ln>
          <a:solidFill>
            <a:srgbClr val="4CD4E4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Po przeprowadzeniu analizy na potrzeby opracowania i wdrożenia SECAP, wyniki niniejszej oceny zgodności zostały przedstawione w poniższy sposób.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Calibri"/>
          </a:endParaRPr>
        </a:p>
      </xdr:txBody>
    </xdr:sp>
    <xdr:clientData/>
  </xdr:twoCellAnchor>
  <xdr:twoCellAnchor editAs="absolute">
    <xdr:from>
      <xdr:col>0</xdr:col>
      <xdr:colOff>197267</xdr:colOff>
      <xdr:row>70</xdr:row>
      <xdr:rowOff>88435</xdr:rowOff>
    </xdr:from>
    <xdr:to>
      <xdr:col>3</xdr:col>
      <xdr:colOff>609802</xdr:colOff>
      <xdr:row>79</xdr:row>
      <xdr:rowOff>1814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197267" y="13763022"/>
          <a:ext cx="2698535" cy="1674804"/>
        </a:xfrm>
        <a:prstGeom prst="rect">
          <a:avLst/>
        </a:prstGeom>
        <a:solidFill>
          <a:srgbClr val="B6EEF4"/>
        </a:solidFill>
        <a:ln>
          <a:solidFill>
            <a:srgbClr val="4CD4E4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Każde kryterium jest oceniane w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6-punktowej skali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, gdzie 6 oznacza najlepsze wyniki, a 1 najgorsze, tak jak pokazano poniżej.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Calibri"/>
          </a:endParaRPr>
        </a:p>
      </xdr:txBody>
    </xdr:sp>
    <xdr:clientData/>
  </xdr:twoCellAnchor>
  <xdr:twoCellAnchor editAs="absolute">
    <xdr:from>
      <xdr:col>0</xdr:col>
      <xdr:colOff>200713</xdr:colOff>
      <xdr:row>11</xdr:row>
      <xdr:rowOff>95249</xdr:rowOff>
    </xdr:from>
    <xdr:to>
      <xdr:col>12</xdr:col>
      <xdr:colOff>353785</xdr:colOff>
      <xdr:row>30</xdr:row>
      <xdr:rowOff>95249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200713" y="2190749"/>
          <a:ext cx="9297072" cy="3838575"/>
        </a:xfrm>
        <a:prstGeom prst="rect">
          <a:avLst/>
        </a:prstGeom>
        <a:noFill/>
        <a:ln>
          <a:solidFill>
            <a:srgbClr val="4CD4E4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es-CR" sz="1200" b="0">
            <a:solidFill>
              <a:sysClr val="windowText" lastClr="000000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absolute">
    <xdr:from>
      <xdr:col>3</xdr:col>
      <xdr:colOff>678622</xdr:colOff>
      <xdr:row>70</xdr:row>
      <xdr:rowOff>90388</xdr:rowOff>
    </xdr:from>
    <xdr:to>
      <xdr:col>6</xdr:col>
      <xdr:colOff>275422</xdr:colOff>
      <xdr:row>73</xdr:row>
      <xdr:rowOff>30088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/>
      </xdr:nvSpPr>
      <xdr:spPr>
        <a:xfrm>
          <a:off x="2964622" y="13764975"/>
          <a:ext cx="1882800" cy="511200"/>
        </a:xfrm>
        <a:prstGeom prst="rect">
          <a:avLst/>
        </a:prstGeom>
        <a:noFill/>
        <a:ln>
          <a:solidFill>
            <a:srgbClr val="4CD4E4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alibri"/>
              <a:cs typeface="Calibri"/>
              <a:sym typeface="Corbel"/>
            </a:rPr>
            <a:t>Zgodność</a:t>
          </a:r>
          <a:endParaRPr kumimoji="0" lang="pl-PL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Calibri"/>
          </a:endParaRPr>
        </a:p>
      </xdr:txBody>
    </xdr:sp>
    <xdr:clientData/>
  </xdr:twoCellAnchor>
  <xdr:twoCellAnchor editAs="absolute">
    <xdr:from>
      <xdr:col>3</xdr:col>
      <xdr:colOff>682744</xdr:colOff>
      <xdr:row>73</xdr:row>
      <xdr:rowOff>116336</xdr:rowOff>
    </xdr:from>
    <xdr:to>
      <xdr:col>6</xdr:col>
      <xdr:colOff>280757</xdr:colOff>
      <xdr:row>76</xdr:row>
      <xdr:rowOff>8840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/>
      </xdr:nvSpPr>
      <xdr:spPr>
        <a:xfrm>
          <a:off x="2968744" y="14362423"/>
          <a:ext cx="1884013" cy="513700"/>
        </a:xfrm>
        <a:prstGeom prst="rect">
          <a:avLst/>
        </a:prstGeom>
        <a:noFill/>
        <a:ln>
          <a:solidFill>
            <a:srgbClr val="4CD4E4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Spójność</a:t>
          </a:r>
          <a:endParaRPr kumimoji="0" lang="pl-PL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Calibri"/>
          </a:endParaRPr>
        </a:p>
      </xdr:txBody>
    </xdr:sp>
    <xdr:clientData/>
  </xdr:twoCellAnchor>
  <xdr:twoCellAnchor editAs="absolute">
    <xdr:from>
      <xdr:col>3</xdr:col>
      <xdr:colOff>684344</xdr:colOff>
      <xdr:row>76</xdr:row>
      <xdr:rowOff>57925</xdr:rowOff>
    </xdr:from>
    <xdr:to>
      <xdr:col>6</xdr:col>
      <xdr:colOff>281144</xdr:colOff>
      <xdr:row>79</xdr:row>
      <xdr:rowOff>396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/>
      </xdr:nvSpPr>
      <xdr:spPr>
        <a:xfrm>
          <a:off x="2970344" y="14925208"/>
          <a:ext cx="1882800" cy="511200"/>
        </a:xfrm>
        <a:prstGeom prst="rect">
          <a:avLst/>
        </a:prstGeom>
        <a:noFill/>
        <a:ln>
          <a:solidFill>
            <a:srgbClr val="4CD4E4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R" sz="1400" b="0">
              <a:solidFill>
                <a:sysClr val="windowText" lastClr="000000"/>
              </a:solidFill>
              <a:latin typeface="Corbel" panose="020B0503020204020204" pitchFamily="34" charset="0"/>
            </a:rPr>
            <a:t>Efektywność</a:t>
          </a:r>
        </a:p>
      </xdr:txBody>
    </xdr:sp>
    <xdr:clientData/>
  </xdr:twoCellAnchor>
  <xdr:twoCellAnchor editAs="absolute">
    <xdr:from>
      <xdr:col>6</xdr:col>
      <xdr:colOff>387475</xdr:colOff>
      <xdr:row>70</xdr:row>
      <xdr:rowOff>98949</xdr:rowOff>
    </xdr:from>
    <xdr:to>
      <xdr:col>8</xdr:col>
      <xdr:colOff>746275</xdr:colOff>
      <xdr:row>73</xdr:row>
      <xdr:rowOff>38649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/>
      </xdr:nvSpPr>
      <xdr:spPr>
        <a:xfrm>
          <a:off x="4959475" y="13773536"/>
          <a:ext cx="1882800" cy="511200"/>
        </a:xfrm>
        <a:prstGeom prst="rect">
          <a:avLst/>
        </a:prstGeom>
        <a:noFill/>
        <a:ln>
          <a:solidFill>
            <a:srgbClr val="4CD4E4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R" sz="1400" b="0">
              <a:solidFill>
                <a:sysClr val="windowText" lastClr="000000"/>
              </a:solidFill>
              <a:latin typeface="Corbel" panose="020B0503020204020204" pitchFamily="34" charset="0"/>
            </a:rPr>
            <a:t>Wydajność</a:t>
          </a:r>
        </a:p>
      </xdr:txBody>
    </xdr:sp>
    <xdr:clientData/>
  </xdr:twoCellAnchor>
  <xdr:twoCellAnchor editAs="absolute">
    <xdr:from>
      <xdr:col>6</xdr:col>
      <xdr:colOff>387866</xdr:colOff>
      <xdr:row>73</xdr:row>
      <xdr:rowOff>117853</xdr:rowOff>
    </xdr:from>
    <xdr:to>
      <xdr:col>8</xdr:col>
      <xdr:colOff>746666</xdr:colOff>
      <xdr:row>76</xdr:row>
      <xdr:rowOff>9928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/>
      </xdr:nvSpPr>
      <xdr:spPr>
        <a:xfrm>
          <a:off x="4959866" y="14363940"/>
          <a:ext cx="1882800" cy="513271"/>
        </a:xfrm>
        <a:prstGeom prst="rect">
          <a:avLst/>
        </a:prstGeom>
        <a:noFill/>
        <a:ln>
          <a:solidFill>
            <a:srgbClr val="4CD4E4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pl-PL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Wpływ</a:t>
          </a:r>
          <a:endParaRPr lang="es-CR" sz="1400" b="0">
            <a:solidFill>
              <a:sysClr val="windowText" lastClr="000000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absolute">
    <xdr:from>
      <xdr:col>6</xdr:col>
      <xdr:colOff>389716</xdr:colOff>
      <xdr:row>76</xdr:row>
      <xdr:rowOff>72078</xdr:rowOff>
    </xdr:from>
    <xdr:to>
      <xdr:col>8</xdr:col>
      <xdr:colOff>748516</xdr:colOff>
      <xdr:row>79</xdr:row>
      <xdr:rowOff>11778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SpPr/>
      </xdr:nvSpPr>
      <xdr:spPr>
        <a:xfrm>
          <a:off x="4961716" y="14939361"/>
          <a:ext cx="1882800" cy="511200"/>
        </a:xfrm>
        <a:prstGeom prst="rect">
          <a:avLst/>
        </a:prstGeom>
        <a:noFill/>
        <a:ln>
          <a:solidFill>
            <a:srgbClr val="4CD4E4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pl-PL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Trwałość</a:t>
          </a:r>
          <a:endParaRPr lang="es-CR" sz="1400" b="0">
            <a:solidFill>
              <a:sysClr val="windowText" lastClr="000000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absolute">
    <xdr:from>
      <xdr:col>9</xdr:col>
      <xdr:colOff>54868</xdr:colOff>
      <xdr:row>70</xdr:row>
      <xdr:rowOff>103177</xdr:rowOff>
    </xdr:from>
    <xdr:to>
      <xdr:col>12</xdr:col>
      <xdr:colOff>397766</xdr:colOff>
      <xdr:row>79</xdr:row>
      <xdr:rowOff>10473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SpPr/>
      </xdr:nvSpPr>
      <xdr:spPr>
        <a:xfrm>
          <a:off x="6912868" y="13777764"/>
          <a:ext cx="2628898" cy="1671492"/>
        </a:xfrm>
        <a:prstGeom prst="rect">
          <a:avLst/>
        </a:prstGeom>
        <a:solidFill>
          <a:srgbClr val="B6EEF4"/>
        </a:solidFill>
        <a:ln>
          <a:solidFill>
            <a:srgbClr val="4CD4E4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Korzystając z tej skali oceny, SECAP jest poddawany ocenie zarówno pod względem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ogólnego wyniku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, jak i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indywidualnego wyniku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w odniesieniu do każdego kryterium ewaluacji.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Calibri"/>
          </a:endParaRPr>
        </a:p>
      </xdr:txBody>
    </xdr:sp>
    <xdr:clientData/>
  </xdr:twoCellAnchor>
  <xdr:twoCellAnchor editAs="absolute">
    <xdr:from>
      <xdr:col>0</xdr:col>
      <xdr:colOff>238472</xdr:colOff>
      <xdr:row>81</xdr:row>
      <xdr:rowOff>175446</xdr:rowOff>
    </xdr:from>
    <xdr:to>
      <xdr:col>2</xdr:col>
      <xdr:colOff>757</xdr:colOff>
      <xdr:row>84</xdr:row>
      <xdr:rowOff>148032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SpPr/>
      </xdr:nvSpPr>
      <xdr:spPr>
        <a:xfrm>
          <a:off x="238472" y="15995229"/>
          <a:ext cx="1286285" cy="593781"/>
        </a:xfrm>
        <a:prstGeom prst="rect">
          <a:avLst/>
        </a:prstGeom>
        <a:solidFill>
          <a:srgbClr val="00B0F0"/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Bardzo dobry</a:t>
          </a:r>
          <a:endParaRPr kumimoji="0" lang="pl-PL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Calibri"/>
          </a:endParaRPr>
        </a:p>
        <a:p>
          <a:pPr algn="ctr"/>
          <a:r>
            <a:rPr lang="es-CR" sz="1400" b="0" baseline="0">
              <a:solidFill>
                <a:sysClr val="windowText" lastClr="000000"/>
              </a:solidFill>
              <a:latin typeface="Corbel" panose="020B0503020204020204" pitchFamily="34" charset="0"/>
            </a:rPr>
            <a:t>6</a:t>
          </a:r>
          <a:endParaRPr lang="es-CR" sz="1400" b="0">
            <a:solidFill>
              <a:sysClr val="windowText" lastClr="000000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absolute">
    <xdr:from>
      <xdr:col>1</xdr:col>
      <xdr:colOff>715483</xdr:colOff>
      <xdr:row>81</xdr:row>
      <xdr:rowOff>174950</xdr:rowOff>
    </xdr:from>
    <xdr:to>
      <xdr:col>3</xdr:col>
      <xdr:colOff>515107</xdr:colOff>
      <xdr:row>84</xdr:row>
      <xdr:rowOff>147536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SpPr/>
      </xdr:nvSpPr>
      <xdr:spPr>
        <a:xfrm>
          <a:off x="1477483" y="15994733"/>
          <a:ext cx="1323624" cy="593781"/>
        </a:xfrm>
        <a:prstGeom prst="rect">
          <a:avLst/>
        </a:prstGeom>
        <a:solidFill>
          <a:srgbClr val="4CEEF4"/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pl-PL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Dobry</a:t>
          </a:r>
          <a:endParaRPr lang="es-CR" sz="1400" b="0">
            <a:solidFill>
              <a:sysClr val="windowText" lastClr="000000"/>
            </a:solidFill>
            <a:latin typeface="Corbel" panose="020B0503020204020204" pitchFamily="34" charset="0"/>
          </a:endParaRPr>
        </a:p>
        <a:p>
          <a:pPr algn="ctr"/>
          <a:r>
            <a:rPr lang="es-CR" sz="1400" b="0">
              <a:solidFill>
                <a:sysClr val="windowText" lastClr="000000"/>
              </a:solidFill>
              <a:latin typeface="Corbel" panose="020B0503020204020204" pitchFamily="34" charset="0"/>
            </a:rPr>
            <a:t>5</a:t>
          </a:r>
        </a:p>
      </xdr:txBody>
    </xdr:sp>
    <xdr:clientData/>
  </xdr:twoCellAnchor>
  <xdr:twoCellAnchor editAs="absolute">
    <xdr:from>
      <xdr:col>3</xdr:col>
      <xdr:colOff>454030</xdr:colOff>
      <xdr:row>81</xdr:row>
      <xdr:rowOff>175777</xdr:rowOff>
    </xdr:from>
    <xdr:to>
      <xdr:col>5</xdr:col>
      <xdr:colOff>629407</xdr:colOff>
      <xdr:row>84</xdr:row>
      <xdr:rowOff>148363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SpPr/>
      </xdr:nvSpPr>
      <xdr:spPr>
        <a:xfrm>
          <a:off x="2740030" y="15995560"/>
          <a:ext cx="1699377" cy="593781"/>
        </a:xfrm>
        <a:prstGeom prst="rect">
          <a:avLst/>
        </a:prstGeom>
        <a:solidFill>
          <a:srgbClr val="B6EEF4"/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pl-PL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Satysfakconujący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bel"/>
            <a:ea typeface="Corbel"/>
            <a:cs typeface="Corbel"/>
            <a:sym typeface="Corbel"/>
          </a:endParaRPr>
        </a:p>
        <a:p>
          <a:pPr algn="ctr"/>
          <a:r>
            <a:rPr lang="es-CR" sz="1400" b="0">
              <a:solidFill>
                <a:sysClr val="windowText" lastClr="000000"/>
              </a:solidFill>
              <a:latin typeface="Corbel" panose="020B0503020204020204" pitchFamily="34" charset="0"/>
            </a:rPr>
            <a:t>4</a:t>
          </a:r>
        </a:p>
      </xdr:txBody>
    </xdr:sp>
    <xdr:clientData/>
  </xdr:twoCellAnchor>
  <xdr:twoCellAnchor editAs="absolute">
    <xdr:from>
      <xdr:col>5</xdr:col>
      <xdr:colOff>468084</xdr:colOff>
      <xdr:row>81</xdr:row>
      <xdr:rowOff>173713</xdr:rowOff>
    </xdr:from>
    <xdr:to>
      <xdr:col>7</xdr:col>
      <xdr:colOff>629795</xdr:colOff>
      <xdr:row>84</xdr:row>
      <xdr:rowOff>146299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SpPr/>
      </xdr:nvSpPr>
      <xdr:spPr>
        <a:xfrm>
          <a:off x="4386941" y="15762056"/>
          <a:ext cx="1729254" cy="603957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R" sz="1400" b="0">
              <a:solidFill>
                <a:sysClr val="windowText" lastClr="000000"/>
              </a:solidFill>
              <a:latin typeface="Corbel" panose="020B0503020204020204" pitchFamily="34" charset="0"/>
            </a:rPr>
            <a:t>Niesatysfakconujący</a:t>
          </a:r>
        </a:p>
        <a:p>
          <a:pPr algn="ctr"/>
          <a:r>
            <a:rPr lang="es-CR" sz="1400" b="0">
              <a:solidFill>
                <a:sysClr val="windowText" lastClr="000000"/>
              </a:solidFill>
              <a:latin typeface="Corbel" panose="020B0503020204020204" pitchFamily="34" charset="0"/>
            </a:rPr>
            <a:t>3</a:t>
          </a:r>
        </a:p>
      </xdr:txBody>
    </xdr:sp>
    <xdr:clientData/>
  </xdr:twoCellAnchor>
  <xdr:twoCellAnchor editAs="absolute">
    <xdr:from>
      <xdr:col>7</xdr:col>
      <xdr:colOff>555172</xdr:colOff>
      <xdr:row>81</xdr:row>
      <xdr:rowOff>175306</xdr:rowOff>
    </xdr:from>
    <xdr:to>
      <xdr:col>10</xdr:col>
      <xdr:colOff>178384</xdr:colOff>
      <xdr:row>84</xdr:row>
      <xdr:rowOff>147892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SpPr/>
      </xdr:nvSpPr>
      <xdr:spPr>
        <a:xfrm>
          <a:off x="6041572" y="15763649"/>
          <a:ext cx="1974526" cy="603957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Wyraźnie nieodpowedni</a:t>
          </a:r>
        </a:p>
        <a:p>
          <a:pPr algn="ctr"/>
          <a:r>
            <a:rPr lang="es-CR" sz="1400" b="0">
              <a:solidFill>
                <a:sysClr val="windowText" lastClr="000000"/>
              </a:solidFill>
              <a:latin typeface="Corbel" panose="020B0503020204020204" pitchFamily="34" charset="0"/>
            </a:rPr>
            <a:t>2</a:t>
          </a:r>
        </a:p>
      </xdr:txBody>
    </xdr:sp>
    <xdr:clientData/>
  </xdr:twoCellAnchor>
  <xdr:twoCellAnchor editAs="absolute">
    <xdr:from>
      <xdr:col>10</xdr:col>
      <xdr:colOff>119748</xdr:colOff>
      <xdr:row>81</xdr:row>
      <xdr:rowOff>173877</xdr:rowOff>
    </xdr:from>
    <xdr:to>
      <xdr:col>13</xdr:col>
      <xdr:colOff>151838</xdr:colOff>
      <xdr:row>84</xdr:row>
      <xdr:rowOff>146463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SpPr/>
      </xdr:nvSpPr>
      <xdr:spPr>
        <a:xfrm>
          <a:off x="7957462" y="15762220"/>
          <a:ext cx="2024176" cy="603957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Wysoce niezadowalający</a:t>
          </a:r>
          <a:endParaRPr kumimoji="0" lang="pl-PL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bel"/>
            <a:ea typeface="Corbel"/>
            <a:cs typeface="Corbel"/>
            <a:sym typeface="Corbel"/>
          </a:endParaRPr>
        </a:p>
        <a:p>
          <a:pPr algn="ctr"/>
          <a:r>
            <a:rPr lang="es-CR" sz="1400" b="0">
              <a:solidFill>
                <a:sysClr val="windowText" lastClr="000000"/>
              </a:solidFill>
              <a:latin typeface="Corbel" panose="020B0503020204020204" pitchFamily="34" charset="0"/>
            </a:rPr>
            <a:t>1</a:t>
          </a:r>
        </a:p>
      </xdr:txBody>
    </xdr:sp>
    <xdr:clientData/>
  </xdr:twoCellAnchor>
  <xdr:twoCellAnchor>
    <xdr:from>
      <xdr:col>5</xdr:col>
      <xdr:colOff>228178</xdr:colOff>
      <xdr:row>80</xdr:row>
      <xdr:rowOff>46066</xdr:rowOff>
    </xdr:from>
    <xdr:to>
      <xdr:col>7</xdr:col>
      <xdr:colOff>783770</xdr:colOff>
      <xdr:row>81</xdr:row>
      <xdr:rowOff>10886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SpPr/>
      </xdr:nvSpPr>
      <xdr:spPr>
        <a:xfrm>
          <a:off x="4147035" y="15449352"/>
          <a:ext cx="2123135" cy="14987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6-punktowa skala oceny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Calibri"/>
          </a:endParaRPr>
        </a:p>
      </xdr:txBody>
    </xdr:sp>
    <xdr:clientData/>
  </xdr:twoCellAnchor>
  <xdr:twoCellAnchor editAs="absolute">
    <xdr:from>
      <xdr:col>2</xdr:col>
      <xdr:colOff>11648</xdr:colOff>
      <xdr:row>79</xdr:row>
      <xdr:rowOff>1814</xdr:rowOff>
    </xdr:from>
    <xdr:to>
      <xdr:col>5</xdr:col>
      <xdr:colOff>228177</xdr:colOff>
      <xdr:row>80</xdr:row>
      <xdr:rowOff>121005</xdr:rowOff>
    </xdr:to>
    <xdr:cxnSp macro="">
      <xdr:nvCxnSpPr>
        <xdr:cNvPr id="42" name="Conector: angular 41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CxnSpPr>
          <a:stCxn id="9" idx="2"/>
          <a:endCxn id="37" idx="1"/>
        </xdr:cNvCxnSpPr>
      </xdr:nvCxnSpPr>
      <xdr:spPr>
        <a:xfrm rot="16200000" flipH="1">
          <a:off x="2710989" y="14088245"/>
          <a:ext cx="304248" cy="2567843"/>
        </a:xfrm>
        <a:prstGeom prst="bentConnector2">
          <a:avLst/>
        </a:prstGeom>
        <a:ln>
          <a:solidFill>
            <a:srgbClr val="4CD4E4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203930</xdr:colOff>
      <xdr:row>31</xdr:row>
      <xdr:rowOff>179079</xdr:rowOff>
    </xdr:from>
    <xdr:to>
      <xdr:col>12</xdr:col>
      <xdr:colOff>358730</xdr:colOff>
      <xdr:row>39</xdr:row>
      <xdr:rowOff>76200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SpPr/>
      </xdr:nvSpPr>
      <xdr:spPr>
        <a:xfrm>
          <a:off x="203930" y="6285965"/>
          <a:ext cx="9560057" cy="1551749"/>
        </a:xfrm>
        <a:prstGeom prst="rect">
          <a:avLst/>
        </a:prstGeom>
        <a:noFill/>
        <a:ln>
          <a:solidFill>
            <a:srgbClr val="4CD4E4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s-CR" sz="1800" b="1">
              <a:solidFill>
                <a:sysClr val="windowText" lastClr="000000"/>
              </a:solidFill>
              <a:latin typeface="Corbel" panose="020B0503020204020204" pitchFamily="34" charset="0"/>
            </a:rPr>
            <a:t>Detail Compliance with the SECAP Criteria</a:t>
          </a:r>
        </a:p>
        <a:p>
          <a:pPr algn="ctr"/>
          <a:endParaRPr lang="es-CR" sz="1800" b="0">
            <a:solidFill>
              <a:sysClr val="windowText" lastClr="000000"/>
            </a:solidFill>
            <a:latin typeface="Corbel" panose="020B0503020204020204" pitchFamily="34" charset="0"/>
          </a:endParaRPr>
        </a:p>
        <a:p>
          <a:pPr algn="ctr"/>
          <a:r>
            <a:rPr lang="es-CR" sz="1800" b="0">
              <a:solidFill>
                <a:sysClr val="windowText" lastClr="000000"/>
              </a:solidFill>
              <a:latin typeface="Corbel" panose="020B0503020204020204" pitchFamily="34" charset="0"/>
            </a:rPr>
            <a:t>A more </a:t>
          </a:r>
          <a:r>
            <a:rPr lang="es-CR" sz="1800" b="1">
              <a:solidFill>
                <a:sysClr val="windowText" lastClr="000000"/>
              </a:solidFill>
              <a:latin typeface="Corbel" panose="020B0503020204020204" pitchFamily="34" charset="0"/>
            </a:rPr>
            <a:t>detailed compliance assessment </a:t>
          </a:r>
          <a:r>
            <a:rPr lang="es-CR" sz="1800" b="0">
              <a:solidFill>
                <a:sysClr val="windowText" lastClr="000000"/>
              </a:solidFill>
              <a:latin typeface="Corbel" panose="020B0503020204020204" pitchFamily="34" charset="0"/>
            </a:rPr>
            <a:t>gives insight on the </a:t>
          </a:r>
          <a:r>
            <a:rPr lang="es-CR" sz="1800" b="1">
              <a:solidFill>
                <a:sysClr val="windowText" lastClr="000000"/>
              </a:solidFill>
              <a:latin typeface="Corbel" panose="020B0503020204020204" pitchFamily="34" charset="0"/>
            </a:rPr>
            <a:t>specific components </a:t>
          </a:r>
          <a:r>
            <a:rPr lang="es-CR" sz="1800" b="0">
              <a:solidFill>
                <a:sysClr val="windowText" lastClr="000000"/>
              </a:solidFill>
              <a:latin typeface="Corbel" panose="020B0503020204020204" pitchFamily="34" charset="0"/>
            </a:rPr>
            <a:t>of the SECAP. The numbers on the bars show the number of </a:t>
          </a:r>
          <a:r>
            <a:rPr lang="es-CR" sz="1800" b="1">
              <a:solidFill>
                <a:sysClr val="windowText" lastClr="000000"/>
              </a:solidFill>
              <a:latin typeface="Corbel" panose="020B0503020204020204" pitchFamily="34" charset="0"/>
            </a:rPr>
            <a:t>complying,</a:t>
          </a:r>
          <a:r>
            <a:rPr lang="es-CR" sz="1800" b="1" baseline="0">
              <a:solidFill>
                <a:sysClr val="windowText" lastClr="000000"/>
              </a:solidFill>
              <a:latin typeface="Corbel" panose="020B0503020204020204" pitchFamily="34" charset="0"/>
            </a:rPr>
            <a:t> partially complying and not</a:t>
          </a:r>
          <a:r>
            <a:rPr lang="es-CR" sz="1800" b="1">
              <a:solidFill>
                <a:sysClr val="windowText" lastClr="000000"/>
              </a:solidFill>
              <a:latin typeface="Corbel" panose="020B0503020204020204" pitchFamily="34" charset="0"/>
            </a:rPr>
            <a:t>-complying criteria</a:t>
          </a:r>
          <a:r>
            <a:rPr lang="es-CR" sz="1800" b="0">
              <a:solidFill>
                <a:sysClr val="windowText" lastClr="000000"/>
              </a:solidFill>
              <a:latin typeface="Corbel" panose="020B0503020204020204" pitchFamily="34" charset="0"/>
            </a:rPr>
            <a:t> for each component.</a:t>
          </a:r>
        </a:p>
      </xdr:txBody>
    </xdr:sp>
    <xdr:clientData/>
  </xdr:twoCellAnchor>
  <xdr:twoCellAnchor editAs="absolute">
    <xdr:from>
      <xdr:col>2</xdr:col>
      <xdr:colOff>16039</xdr:colOff>
      <xdr:row>86</xdr:row>
      <xdr:rowOff>555</xdr:rowOff>
    </xdr:from>
    <xdr:to>
      <xdr:col>5</xdr:col>
      <xdr:colOff>571494</xdr:colOff>
      <xdr:row>92</xdr:row>
      <xdr:rowOff>1069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SpPr/>
      </xdr:nvSpPr>
      <xdr:spPr>
        <a:xfrm>
          <a:off x="1540039" y="16854481"/>
          <a:ext cx="2841455" cy="1135231"/>
        </a:xfrm>
        <a:prstGeom prst="rect">
          <a:avLst/>
        </a:prstGeom>
        <a:noFill/>
        <a:ln>
          <a:solidFill>
            <a:srgbClr val="4CD4E4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Ogólna Ocena realizacji SECAP</a:t>
          </a:r>
          <a:endParaRPr kumimoji="0" lang="pl-PL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Calibri"/>
          </a:endParaRPr>
        </a:p>
      </xdr:txBody>
    </xdr:sp>
    <xdr:clientData/>
  </xdr:twoCellAnchor>
  <xdr:twoCellAnchor editAs="absolute">
    <xdr:from>
      <xdr:col>0</xdr:col>
      <xdr:colOff>227111</xdr:colOff>
      <xdr:row>65</xdr:row>
      <xdr:rowOff>875</xdr:rowOff>
    </xdr:from>
    <xdr:to>
      <xdr:col>12</xdr:col>
      <xdr:colOff>381911</xdr:colOff>
      <xdr:row>68</xdr:row>
      <xdr:rowOff>75276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SpPr/>
      </xdr:nvSpPr>
      <xdr:spPr>
        <a:xfrm>
          <a:off x="227111" y="12712571"/>
          <a:ext cx="9298800" cy="656292"/>
        </a:xfrm>
        <a:prstGeom prst="rect">
          <a:avLst/>
        </a:prstGeom>
        <a:solidFill>
          <a:srgbClr val="B6EEF4"/>
        </a:solidFill>
        <a:ln>
          <a:solidFill>
            <a:srgbClr val="4CD4E4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Dodatkowo, realizacja SECAP oceniana jest pod kątem 6 kryteriów oceny</a:t>
          </a:r>
          <a:endParaRPr kumimoji="0" lang="en-US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bel"/>
            <a:ea typeface="Corbel"/>
            <a:cs typeface="Corbel"/>
            <a:sym typeface="Corbel"/>
          </a:endParaRPr>
        </a:p>
      </xdr:txBody>
    </xdr:sp>
    <xdr:clientData/>
  </xdr:twoCellAnchor>
  <xdr:twoCellAnchor editAs="absolute">
    <xdr:from>
      <xdr:col>0</xdr:col>
      <xdr:colOff>217091</xdr:colOff>
      <xdr:row>94</xdr:row>
      <xdr:rowOff>150325</xdr:rowOff>
    </xdr:from>
    <xdr:to>
      <xdr:col>12</xdr:col>
      <xdr:colOff>371891</xdr:colOff>
      <xdr:row>97</xdr:row>
      <xdr:rowOff>169225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SpPr/>
      </xdr:nvSpPr>
      <xdr:spPr>
        <a:xfrm>
          <a:off x="217091" y="17685290"/>
          <a:ext cx="9621529" cy="556782"/>
        </a:xfrm>
        <a:prstGeom prst="rect">
          <a:avLst/>
        </a:prstGeom>
        <a:noFill/>
        <a:ln>
          <a:solidFill>
            <a:srgbClr val="4CD4E4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Wyniki indywidualne dla każdego kryterium oceny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Calibri"/>
          </a:endParaRPr>
        </a:p>
      </xdr:txBody>
    </xdr:sp>
    <xdr:clientData/>
  </xdr:twoCellAnchor>
  <xdr:twoCellAnchor editAs="absolute">
    <xdr:from>
      <xdr:col>11</xdr:col>
      <xdr:colOff>264849</xdr:colOff>
      <xdr:row>120</xdr:row>
      <xdr:rowOff>73877</xdr:rowOff>
    </xdr:from>
    <xdr:to>
      <xdr:col>12</xdr:col>
      <xdr:colOff>270715</xdr:colOff>
      <xdr:row>122</xdr:row>
      <xdr:rowOff>149774</xdr:rowOff>
    </xdr:to>
    <xdr:pic>
      <xdr:nvPicPr>
        <xdr:cNvPr id="65" name="Imagen 64">
          <a:extLst>
            <a:ext uri="{FF2B5EF4-FFF2-40B4-BE49-F238E27FC236}">
              <a16:creationId xmlns:a16="http://schemas.microsoft.com/office/drawing/2014/main" id="{00000000-0008-0000-0E00-00004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6269" t="6395" r="7850" b="12301"/>
        <a:stretch/>
      </xdr:blipFill>
      <xdr:spPr>
        <a:xfrm>
          <a:off x="8886335" y="22988306"/>
          <a:ext cx="789637" cy="446011"/>
        </a:xfrm>
        <a:prstGeom prst="rect">
          <a:avLst/>
        </a:prstGeom>
      </xdr:spPr>
    </xdr:pic>
    <xdr:clientData/>
  </xdr:twoCellAnchor>
  <xdr:twoCellAnchor editAs="absolute">
    <xdr:from>
      <xdr:col>6</xdr:col>
      <xdr:colOff>304512</xdr:colOff>
      <xdr:row>68</xdr:row>
      <xdr:rowOff>75275</xdr:rowOff>
    </xdr:from>
    <xdr:to>
      <xdr:col>7</xdr:col>
      <xdr:colOff>547826</xdr:colOff>
      <xdr:row>70</xdr:row>
      <xdr:rowOff>98948</xdr:rowOff>
    </xdr:to>
    <xdr:cxnSp macro="">
      <xdr:nvCxnSpPr>
        <xdr:cNvPr id="6" name="Conector: angular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>
          <a:stCxn id="48" idx="2"/>
          <a:endCxn id="20" idx="0"/>
        </xdr:cNvCxnSpPr>
      </xdr:nvCxnSpPr>
      <xdr:spPr>
        <a:xfrm rot="16200000" flipH="1">
          <a:off x="5176832" y="13068542"/>
          <a:ext cx="404673" cy="1005314"/>
        </a:xfrm>
        <a:prstGeom prst="bentConnector3">
          <a:avLst>
            <a:gd name="adj1" fmla="val 50000"/>
          </a:avLst>
        </a:prstGeom>
        <a:ln w="19050">
          <a:solidFill>
            <a:srgbClr val="4CD4E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96022</xdr:colOff>
      <xdr:row>68</xdr:row>
      <xdr:rowOff>75277</xdr:rowOff>
    </xdr:from>
    <xdr:to>
      <xdr:col>6</xdr:col>
      <xdr:colOff>304511</xdr:colOff>
      <xdr:row>70</xdr:row>
      <xdr:rowOff>90389</xdr:rowOff>
    </xdr:to>
    <xdr:cxnSp macro="">
      <xdr:nvCxnSpPr>
        <xdr:cNvPr id="10" name="Conector: angular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>
          <a:stCxn id="48" idx="2"/>
          <a:endCxn id="17" idx="0"/>
        </xdr:cNvCxnSpPr>
      </xdr:nvCxnSpPr>
      <xdr:spPr>
        <a:xfrm rot="5400000">
          <a:off x="4193211" y="13081675"/>
          <a:ext cx="396112" cy="970489"/>
        </a:xfrm>
        <a:prstGeom prst="bentConnector3">
          <a:avLst/>
        </a:prstGeom>
        <a:ln w="19050">
          <a:solidFill>
            <a:srgbClr val="4CD4E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190499</xdr:colOff>
      <xdr:row>3</xdr:row>
      <xdr:rowOff>24025</xdr:rowOff>
    </xdr:from>
    <xdr:to>
      <xdr:col>3</xdr:col>
      <xdr:colOff>666750</xdr:colOff>
      <xdr:row>10</xdr:row>
      <xdr:rowOff>132159</xdr:rowOff>
    </xdr:to>
    <xdr:sp macro="" textlink="" fLocksText="0">
      <xdr:nvSpPr>
        <xdr:cNvPr id="38" name="Rectángulo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SpPr/>
      </xdr:nvSpPr>
      <xdr:spPr>
        <a:xfrm>
          <a:off x="190499" y="595525"/>
          <a:ext cx="2762251" cy="1441634"/>
        </a:xfrm>
        <a:prstGeom prst="rect">
          <a:avLst/>
        </a:prstGeom>
        <a:noFill/>
        <a:ln>
          <a:solidFill>
            <a:srgbClr val="4CD4E4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CR" sz="1800" b="0">
            <a:solidFill>
              <a:sysClr val="windowText" lastClr="000000"/>
            </a:solidFill>
            <a:latin typeface="Corbel" panose="020B0503020204020204" pitchFamily="34" charset="0"/>
          </a:endParaRPr>
        </a:p>
      </xdr:txBody>
    </xdr:sp>
    <xdr:clientData fLocksWithSheet="0"/>
  </xdr:twoCellAnchor>
  <xdr:twoCellAnchor>
    <xdr:from>
      <xdr:col>5</xdr:col>
      <xdr:colOff>571494</xdr:colOff>
      <xdr:row>89</xdr:row>
      <xdr:rowOff>4954</xdr:rowOff>
    </xdr:from>
    <xdr:to>
      <xdr:col>6</xdr:col>
      <xdr:colOff>748393</xdr:colOff>
      <xdr:row>89</xdr:row>
      <xdr:rowOff>4954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CxnSpPr>
          <a:stCxn id="41" idx="3"/>
        </xdr:cNvCxnSpPr>
      </xdr:nvCxnSpPr>
      <xdr:spPr>
        <a:xfrm>
          <a:off x="4381494" y="17422097"/>
          <a:ext cx="938899" cy="0"/>
        </a:xfrm>
        <a:prstGeom prst="straightConnector1">
          <a:avLst/>
        </a:prstGeom>
        <a:ln w="19050">
          <a:solidFill>
            <a:srgbClr val="4CD4E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10</xdr:col>
      <xdr:colOff>174173</xdr:colOff>
      <xdr:row>120</xdr:row>
      <xdr:rowOff>156584</xdr:rowOff>
    </xdr:from>
    <xdr:to>
      <xdr:col>11</xdr:col>
      <xdr:colOff>173671</xdr:colOff>
      <xdr:row>122</xdr:row>
      <xdr:rowOff>115235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544" t="28759" r="753" b="28340"/>
        <a:stretch/>
      </xdr:blipFill>
      <xdr:spPr bwMode="auto">
        <a:xfrm>
          <a:off x="8011887" y="23071013"/>
          <a:ext cx="783270" cy="328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34787</xdr:colOff>
      <xdr:row>1</xdr:row>
      <xdr:rowOff>130864</xdr:rowOff>
    </xdr:from>
    <xdr:to>
      <xdr:col>8</xdr:col>
      <xdr:colOff>568787</xdr:colOff>
      <xdr:row>16</xdr:row>
      <xdr:rowOff>187772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598004" y="316394"/>
          <a:ext cx="6007148" cy="2919378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2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Narzędzie do ewaluacji </a:t>
          </a:r>
          <a:r>
            <a:rPr kumimoji="0" lang="pl-PL" sz="2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SECAP</a:t>
          </a:r>
          <a:r>
            <a:rPr kumimoji="0" lang="pl-PL" sz="2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 </a:t>
          </a:r>
          <a:br>
            <a:rPr kumimoji="0" lang="pl-PL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</a:br>
          <a:br>
            <a:rPr kumimoji="0" lang="pl-PL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</a:br>
          <a:r>
            <a:rPr kumimoji="0" lang="pl-PL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Opracowane przez </a:t>
          </a:r>
          <a:r>
            <a:rPr kumimoji="0" lang="pl-PL" sz="16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Climate Alliance </a:t>
          </a:r>
          <a:r>
            <a:rPr kumimoji="0" lang="pl-PL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na potrzeby </a:t>
          </a:r>
          <a:r>
            <a:rPr kumimoji="0" lang="pl-PL" sz="16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projektu</a:t>
          </a:r>
          <a:r>
            <a:rPr kumimoji="0" lang="pl-PL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 </a:t>
          </a:r>
          <a:r>
            <a:rPr kumimoji="0" lang="pl-PL" sz="16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CESEEU</a:t>
          </a:r>
          <a:r>
            <a:rPr kumimoji="0" lang="pl-PL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.</a:t>
          </a:r>
          <a:endParaRPr kumimoji="0" lang="pl-PL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Calibri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6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W razie uwag i po więcej informacji, prosimy o kontakt z:</a:t>
          </a:r>
          <a:endParaRPr kumimoji="0" lang="pl-PL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Calibri"/>
          </a:endParaRPr>
        </a:p>
        <a:p>
          <a:pPr algn="ctr"/>
          <a:br>
            <a:rPr lang="es-CR" sz="1800">
              <a:solidFill>
                <a:schemeClr val="bg1"/>
              </a:solidFill>
              <a:latin typeface="Corbel" panose="020B0503020204020204" pitchFamily="34" charset="0"/>
            </a:rPr>
          </a:br>
          <a:r>
            <a:rPr lang="es-CR" sz="1400">
              <a:solidFill>
                <a:schemeClr val="bg1"/>
              </a:solidFill>
              <a:latin typeface="Corbel" panose="020B0503020204020204" pitchFamily="34" charset="0"/>
            </a:rPr>
            <a:t>Miguel Morcillo, Andrea</a:t>
          </a:r>
          <a:r>
            <a:rPr lang="es-CR" sz="1400" baseline="0">
              <a:solidFill>
                <a:schemeClr val="bg1"/>
              </a:solidFill>
              <a:latin typeface="Corbel" panose="020B0503020204020204" pitchFamily="34" charset="0"/>
            </a:rPr>
            <a:t> Carosi</a:t>
          </a:r>
          <a:r>
            <a:rPr lang="es-CR" sz="1400">
              <a:solidFill>
                <a:schemeClr val="bg1"/>
              </a:solidFill>
              <a:latin typeface="Corbel" panose="020B0503020204020204" pitchFamily="34" charset="0"/>
            </a:rPr>
            <a:t> | Climate Alliance</a:t>
          </a:r>
          <a:br>
            <a:rPr lang="es-CR" sz="1400">
              <a:solidFill>
                <a:schemeClr val="bg1"/>
              </a:solidFill>
              <a:latin typeface="Corbel" panose="020B0503020204020204" pitchFamily="34" charset="0"/>
            </a:rPr>
          </a:br>
          <a:r>
            <a:rPr lang="es-CR" sz="1400" b="0" i="0">
              <a:solidFill>
                <a:schemeClr val="lt1"/>
              </a:solidFill>
              <a:effectLst/>
              <a:latin typeface="Corbel" panose="020B0503020204020204" pitchFamily="34" charset="0"/>
              <a:ea typeface="+mn-ea"/>
              <a:cs typeface="+mn-cs"/>
            </a:rPr>
            <a:t>m.morcillo@climatealliance.org, a.carosi@climatealliance.org</a:t>
          </a:r>
          <a:endParaRPr lang="es-CR" sz="1400">
            <a:solidFill>
              <a:schemeClr val="bg1"/>
            </a:solidFill>
            <a:latin typeface="Corbel" panose="020B0503020204020204" pitchFamily="34" charset="0"/>
          </a:endParaRPr>
        </a:p>
        <a:p>
          <a:pPr algn="ctr"/>
          <a:br>
            <a:rPr lang="es-CR" sz="1400">
              <a:solidFill>
                <a:schemeClr val="bg1"/>
              </a:solidFill>
              <a:latin typeface="Corbel" panose="020B0503020204020204" pitchFamily="34" charset="0"/>
            </a:rPr>
          </a:br>
          <a:r>
            <a:rPr lang="es-CR" sz="1400">
              <a:solidFill>
                <a:schemeClr val="bg1"/>
              </a:solidFill>
              <a:latin typeface="Corbel" panose="020B0503020204020204" pitchFamily="34" charset="0"/>
            </a:rPr>
            <a:t>Josué Arrieta Solís</a:t>
          </a:r>
          <a:br>
            <a:rPr lang="es-CR" sz="1400">
              <a:solidFill>
                <a:schemeClr val="bg1"/>
              </a:solidFill>
              <a:latin typeface="Corbel" panose="020B0503020204020204" pitchFamily="34" charset="0"/>
            </a:rPr>
          </a:br>
          <a:r>
            <a:rPr lang="es-CR" sz="1400">
              <a:solidFill>
                <a:schemeClr val="bg1"/>
              </a:solidFill>
              <a:latin typeface="Corbel" panose="020B0503020204020204" pitchFamily="34" charset="0"/>
            </a:rPr>
            <a:t>josuearrisolis@gmail.com</a:t>
          </a:r>
        </a:p>
      </xdr:txBody>
    </xdr:sp>
    <xdr:clientData/>
  </xdr:twoCellAnchor>
  <xdr:twoCellAnchor editAs="oneCell">
    <xdr:from>
      <xdr:col>3</xdr:col>
      <xdr:colOff>758128</xdr:colOff>
      <xdr:row>13</xdr:row>
      <xdr:rowOff>79741</xdr:rowOff>
    </xdr:from>
    <xdr:to>
      <xdr:col>5</xdr:col>
      <xdr:colOff>567297</xdr:colOff>
      <xdr:row>13</xdr:row>
      <xdr:rowOff>79741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>
          <a:off x="2885102" y="2544645"/>
          <a:ext cx="137292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9</xdr:col>
      <xdr:colOff>92765</xdr:colOff>
      <xdr:row>0</xdr:row>
      <xdr:rowOff>19878</xdr:rowOff>
    </xdr:from>
    <xdr:to>
      <xdr:col>10</xdr:col>
      <xdr:colOff>496955</xdr:colOff>
      <xdr:row>5</xdr:row>
      <xdr:rowOff>159799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11008" y="19878"/>
          <a:ext cx="1186069" cy="1107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9</xdr:col>
      <xdr:colOff>139550</xdr:colOff>
      <xdr:row>4</xdr:row>
      <xdr:rowOff>53010</xdr:rowOff>
    </xdr:from>
    <xdr:to>
      <xdr:col>10</xdr:col>
      <xdr:colOff>387112</xdr:colOff>
      <xdr:row>7</xdr:row>
      <xdr:rowOff>106018</xdr:rowOff>
    </xdr:to>
    <xdr:pic>
      <xdr:nvPicPr>
        <xdr:cNvPr id="8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6269" t="6395" r="7850" b="12301"/>
        <a:stretch/>
      </xdr:blipFill>
      <xdr:spPr>
        <a:xfrm>
          <a:off x="6957793" y="821636"/>
          <a:ext cx="1029441" cy="629478"/>
        </a:xfrm>
        <a:prstGeom prst="rect">
          <a:avLst/>
        </a:prstGeom>
      </xdr:spPr>
    </xdr:pic>
    <xdr:clientData/>
  </xdr:twoCellAnchor>
  <xdr:twoCellAnchor editAs="oneCell">
    <xdr:from>
      <xdr:col>9</xdr:col>
      <xdr:colOff>132523</xdr:colOff>
      <xdr:row>8</xdr:row>
      <xdr:rowOff>16367</xdr:rowOff>
    </xdr:from>
    <xdr:to>
      <xdr:col>10</xdr:col>
      <xdr:colOff>364884</xdr:colOff>
      <xdr:row>10</xdr:row>
      <xdr:rowOff>165651</xdr:rowOff>
    </xdr:to>
    <xdr:pic>
      <xdr:nvPicPr>
        <xdr:cNvPr id="9" name="Pictur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0766" y="1546993"/>
          <a:ext cx="1014240" cy="520345"/>
        </a:xfrm>
        <a:prstGeom prst="rect">
          <a:avLst/>
        </a:prstGeom>
      </xdr:spPr>
    </xdr:pic>
    <xdr:clientData/>
  </xdr:twoCellAnchor>
  <xdr:twoCellAnchor editAs="absolute">
    <xdr:from>
      <xdr:col>9</xdr:col>
      <xdr:colOff>458251</xdr:colOff>
      <xdr:row>14</xdr:row>
      <xdr:rowOff>98299</xdr:rowOff>
    </xdr:from>
    <xdr:to>
      <xdr:col>10</xdr:col>
      <xdr:colOff>182239</xdr:colOff>
      <xdr:row>17</xdr:row>
      <xdr:rowOff>3543</xdr:rowOff>
    </xdr:to>
    <xdr:pic>
      <xdr:nvPicPr>
        <xdr:cNvPr id="10" name="Imagen 3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2" t="10746" r="10846" b="8999"/>
        <a:stretch/>
      </xdr:blipFill>
      <xdr:spPr>
        <a:xfrm>
          <a:off x="7276494" y="2761986"/>
          <a:ext cx="505867" cy="478170"/>
        </a:xfrm>
        <a:prstGeom prst="rect">
          <a:avLst/>
        </a:prstGeom>
      </xdr:spPr>
    </xdr:pic>
    <xdr:clientData/>
  </xdr:twoCellAnchor>
  <xdr:twoCellAnchor editAs="oneCell">
    <xdr:from>
      <xdr:col>1</xdr:col>
      <xdr:colOff>283644</xdr:colOff>
      <xdr:row>18</xdr:row>
      <xdr:rowOff>59636</xdr:rowOff>
    </xdr:from>
    <xdr:to>
      <xdr:col>1</xdr:col>
      <xdr:colOff>702782</xdr:colOff>
      <xdr:row>19</xdr:row>
      <xdr:rowOff>152400</xdr:rowOff>
    </xdr:to>
    <xdr:pic>
      <xdr:nvPicPr>
        <xdr:cNvPr id="12" name="Google Shape;45;p35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9">
          <a:alphaModFix/>
        </a:blip>
        <a:srcRect r="82440"/>
        <a:stretch/>
      </xdr:blipFill>
      <xdr:spPr>
        <a:xfrm>
          <a:off x="846861" y="3491949"/>
          <a:ext cx="419138" cy="2782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459526</xdr:colOff>
      <xdr:row>13</xdr:row>
      <xdr:rowOff>21792</xdr:rowOff>
    </xdr:from>
    <xdr:to>
      <xdr:col>7</xdr:col>
      <xdr:colOff>354751</xdr:colOff>
      <xdr:row>16</xdr:row>
      <xdr:rowOff>98914</xdr:rowOff>
    </xdr:to>
    <xdr:pic>
      <xdr:nvPicPr>
        <xdr:cNvPr id="4" name="Imagen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6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1526" y="2498292"/>
          <a:ext cx="657225" cy="658147"/>
        </a:xfrm>
        <a:prstGeom prst="rect">
          <a:avLst/>
        </a:prstGeom>
      </xdr:spPr>
    </xdr:pic>
    <xdr:clientData/>
  </xdr:twoCellAnchor>
  <xdr:twoCellAnchor editAs="absolute">
    <xdr:from>
      <xdr:col>8</xdr:col>
      <xdr:colOff>393198</xdr:colOff>
      <xdr:row>13</xdr:row>
      <xdr:rowOff>17223</xdr:rowOff>
    </xdr:from>
    <xdr:to>
      <xdr:col>9</xdr:col>
      <xdr:colOff>278898</xdr:colOff>
      <xdr:row>16</xdr:row>
      <xdr:rowOff>82778</xdr:rowOff>
    </xdr:to>
    <xdr:pic>
      <xdr:nvPicPr>
        <xdr:cNvPr id="5" name="Imagen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198" y="2493723"/>
          <a:ext cx="647700" cy="646580"/>
        </a:xfrm>
        <a:prstGeom prst="rect">
          <a:avLst/>
        </a:prstGeom>
      </xdr:spPr>
    </xdr:pic>
    <xdr:clientData/>
  </xdr:twoCellAnchor>
  <xdr:twoCellAnchor editAs="absolute">
    <xdr:from>
      <xdr:col>5</xdr:col>
      <xdr:colOff>340676</xdr:colOff>
      <xdr:row>0</xdr:row>
      <xdr:rowOff>174894</xdr:rowOff>
    </xdr:from>
    <xdr:to>
      <xdr:col>10</xdr:col>
      <xdr:colOff>322017</xdr:colOff>
      <xdr:row>9</xdr:row>
      <xdr:rowOff>132432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264976" y="174894"/>
          <a:ext cx="3905641" cy="1641558"/>
        </a:xfrm>
        <a:prstGeom prst="rect">
          <a:avLst/>
        </a:prstGeom>
        <a:solidFill>
          <a:srgbClr val="4CD4E4"/>
        </a:solidFill>
        <a:ln>
          <a:solidFill>
            <a:srgbClr val="4CD4E4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Dzięki wysiłkom </a:t>
          </a:r>
          <a:r>
            <a:rPr kumimoji="0" lang="en-US" sz="13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Climate Alliance </a:t>
          </a: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i projektu </a:t>
          </a:r>
          <a:r>
            <a:rPr kumimoji="0" lang="en-US" sz="13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CEESEU</a:t>
          </a: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 - </a:t>
          </a:r>
          <a:r>
            <a:rPr kumimoji="0" lang="en-US" sz="13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</a:rPr>
            <a:t>Sieci Na Rzecz Zrównoważonej Energii w Europie Środkowej i Wschodniej </a:t>
          </a: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(eng. Central and Eastern European Sustainable Energy Union), powstało Narzędzie do ewaulacji oferujące możliwość wsparcia gmin w ich dążeniach do redukcji emisji i adaptacji do zmian klimatu, zwiększając jednocześnie ich zgodność z SECAP.</a:t>
          </a:r>
          <a:endParaRPr kumimoji="0" lang="en-US" sz="13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Calibri"/>
          </a:endParaRPr>
        </a:p>
      </xdr:txBody>
    </xdr:sp>
    <xdr:clientData/>
  </xdr:twoCellAnchor>
  <xdr:twoCellAnchor editAs="absolute">
    <xdr:from>
      <xdr:col>0</xdr:col>
      <xdr:colOff>132959</xdr:colOff>
      <xdr:row>10</xdr:row>
      <xdr:rowOff>166469</xdr:rowOff>
    </xdr:from>
    <xdr:to>
      <xdr:col>5</xdr:col>
      <xdr:colOff>114300</xdr:colOff>
      <xdr:row>19</xdr:row>
      <xdr:rowOff>116444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32959" y="2071469"/>
          <a:ext cx="3791341" cy="1674000"/>
        </a:xfrm>
        <a:prstGeom prst="rect">
          <a:avLst/>
        </a:prstGeom>
        <a:solidFill>
          <a:srgbClr val="B6EEF4"/>
        </a:solidFill>
        <a:ln>
          <a:solidFill>
            <a:srgbClr val="B6EEF4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Zastosowanie tego narzędzia ma na celu: </a:t>
          </a:r>
          <a:b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</a:b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-Zapewnienie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instrumentu do przeprowadzenia samooceny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 w celu oceny zgodności z SECAP.</a:t>
          </a:r>
          <a:b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</a:b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-Pomoc gminom w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identyfikacji możliwości poprawy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 w zakresie rozwoju i wdrażania ich planów SECAP.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Calibri"/>
          </a:endParaRPr>
        </a:p>
      </xdr:txBody>
    </xdr:sp>
    <xdr:clientData/>
  </xdr:twoCellAnchor>
  <xdr:twoCellAnchor editAs="absolute">
    <xdr:from>
      <xdr:col>0</xdr:col>
      <xdr:colOff>131126</xdr:colOff>
      <xdr:row>0</xdr:row>
      <xdr:rowOff>174894</xdr:rowOff>
    </xdr:from>
    <xdr:to>
      <xdr:col>5</xdr:col>
      <xdr:colOff>112467</xdr:colOff>
      <xdr:row>9</xdr:row>
      <xdr:rowOff>132432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31126" y="174894"/>
          <a:ext cx="3791341" cy="1672038"/>
        </a:xfrm>
        <a:prstGeom prst="rect">
          <a:avLst/>
        </a:prstGeom>
        <a:solidFill>
          <a:srgbClr val="00B0F0"/>
        </a:solidFill>
        <a:ln>
          <a:solidFill>
            <a:srgbClr val="00B0F0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pl-PL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Plany na rzecz zrównoważonej energii i klimatu (eng.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Sustainable Energy and Climate Action Plans </a:t>
          </a:r>
          <a:r>
            <a:rPr kumimoji="0" lang="pl-PL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-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SECAPs and Joint SECAPs)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to kluczowe dokumenty w walce ze zmianami klimatu.  W ramach Porozumienia Burmistrzów dla Klimatu i Energii sygnatariusze zobowiązują się do opracowania i wdrożenia takich planów działania.</a:t>
          </a:r>
          <a:endParaRPr lang="es-CR" sz="1400">
            <a:solidFill>
              <a:sysClr val="windowText" lastClr="000000"/>
            </a:solidFill>
            <a:effectLst/>
            <a:latin typeface="Corbel" panose="020B0503020204020204" pitchFamily="34" charset="0"/>
          </a:endParaRPr>
        </a:p>
      </xdr:txBody>
    </xdr:sp>
    <xdr:clientData/>
  </xdr:twoCellAnchor>
  <xdr:twoCellAnchor editAs="absolute">
    <xdr:from>
      <xdr:col>5</xdr:col>
      <xdr:colOff>342509</xdr:colOff>
      <xdr:row>10</xdr:row>
      <xdr:rowOff>175994</xdr:rowOff>
    </xdr:from>
    <xdr:to>
      <xdr:col>10</xdr:col>
      <xdr:colOff>323850</xdr:colOff>
      <xdr:row>19</xdr:row>
      <xdr:rowOff>125969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152509" y="2080994"/>
          <a:ext cx="3791341" cy="1674000"/>
        </a:xfrm>
        <a:prstGeom prst="rect">
          <a:avLst/>
        </a:prstGeom>
        <a:noFill/>
        <a:ln>
          <a:solidFill>
            <a:srgbClr val="4CD4E4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CR" sz="1400" b="0">
            <a:solidFill>
              <a:sysClr val="windowText" lastClr="000000"/>
            </a:solidFill>
            <a:latin typeface="Corbel" panose="020B0503020204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711478</xdr:colOff>
      <xdr:row>32</xdr:row>
      <xdr:rowOff>110721</xdr:rowOff>
    </xdr:from>
    <xdr:to>
      <xdr:col>6</xdr:col>
      <xdr:colOff>583923</xdr:colOff>
      <xdr:row>34</xdr:row>
      <xdr:rowOff>150081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7525" y="6798392"/>
          <a:ext cx="661339" cy="637007"/>
        </a:xfrm>
        <a:prstGeom prst="rect">
          <a:avLst/>
        </a:prstGeom>
      </xdr:spPr>
    </xdr:pic>
    <xdr:clientData/>
  </xdr:twoCellAnchor>
  <xdr:twoCellAnchor editAs="absolute">
    <xdr:from>
      <xdr:col>4</xdr:col>
      <xdr:colOff>365251</xdr:colOff>
      <xdr:row>32</xdr:row>
      <xdr:rowOff>110011</xdr:rowOff>
    </xdr:from>
    <xdr:to>
      <xdr:col>5</xdr:col>
      <xdr:colOff>168150</xdr:colOff>
      <xdr:row>34</xdr:row>
      <xdr:rowOff>150791</xdr:rowOff>
    </xdr:to>
    <xdr:pic>
      <xdr:nvPicPr>
        <xdr:cNvPr id="34" name="Imagen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2" t="10746" r="10846" b="8999"/>
        <a:stretch/>
      </xdr:blipFill>
      <xdr:spPr>
        <a:xfrm>
          <a:off x="5062757" y="6797682"/>
          <a:ext cx="681440" cy="638427"/>
        </a:xfrm>
        <a:prstGeom prst="rect">
          <a:avLst/>
        </a:prstGeom>
      </xdr:spPr>
    </xdr:pic>
    <xdr:clientData/>
  </xdr:twoCellAnchor>
  <xdr:twoCellAnchor editAs="absolute">
    <xdr:from>
      <xdr:col>0</xdr:col>
      <xdr:colOff>243607</xdr:colOff>
      <xdr:row>3</xdr:row>
      <xdr:rowOff>26519</xdr:rowOff>
    </xdr:from>
    <xdr:to>
      <xdr:col>2</xdr:col>
      <xdr:colOff>160985</xdr:colOff>
      <xdr:row>11</xdr:row>
      <xdr:rowOff>172316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243607" y="801219"/>
          <a:ext cx="2800278" cy="1669797"/>
        </a:xfrm>
        <a:prstGeom prst="rect">
          <a:avLst/>
        </a:prstGeom>
        <a:noFill/>
        <a:ln>
          <a:solidFill>
            <a:srgbClr val="00B0F0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Przedstawione tutaj kryteria mają na celu ocenić strukturę, proces opracowywania i wdrażania SECAP.</a:t>
          </a:r>
        </a:p>
      </xdr:txBody>
    </xdr:sp>
    <xdr:clientData/>
  </xdr:twoCellAnchor>
  <xdr:twoCellAnchor editAs="absolute">
    <xdr:from>
      <xdr:col>2</xdr:col>
      <xdr:colOff>597155</xdr:colOff>
      <xdr:row>3</xdr:row>
      <xdr:rowOff>28024</xdr:rowOff>
    </xdr:from>
    <xdr:to>
      <xdr:col>5</xdr:col>
      <xdr:colOff>724892</xdr:colOff>
      <xdr:row>11</xdr:row>
      <xdr:rowOff>173821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483790" y="798989"/>
          <a:ext cx="2817149" cy="1651867"/>
        </a:xfrm>
        <a:prstGeom prst="rect">
          <a:avLst/>
        </a:prstGeom>
        <a:noFill/>
        <a:ln>
          <a:solidFill>
            <a:srgbClr val="00B0F0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Zgodność jest oceniana poprzez udzielenie odpowiedzi na pytania związane z tymi kryteriami. Po przeprowadzeniu analizy uzyskuje się ogólny wynik, czego efektem jest wygenerowanie infografiki z ewualuacją, którą można wydrukować.</a:t>
          </a:r>
        </a:p>
      </xdr:txBody>
    </xdr:sp>
    <xdr:clientData/>
  </xdr:twoCellAnchor>
  <xdr:twoCellAnchor editAs="absolute">
    <xdr:from>
      <xdr:col>6</xdr:col>
      <xdr:colOff>382171</xdr:colOff>
      <xdr:row>3</xdr:row>
      <xdr:rowOff>26139</xdr:rowOff>
    </xdr:from>
    <xdr:to>
      <xdr:col>10</xdr:col>
      <xdr:colOff>15136</xdr:colOff>
      <xdr:row>11</xdr:row>
      <xdr:rowOff>171936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6747112" y="797104"/>
          <a:ext cx="2842330" cy="1651867"/>
        </a:xfrm>
        <a:prstGeom prst="rect">
          <a:avLst/>
        </a:prstGeom>
        <a:noFill/>
        <a:ln>
          <a:solidFill>
            <a:srgbClr val="00B0F0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Kryteria są przedstawione w formie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pytań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, na które należy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odpowiedzieć "Tak" lub "Nie"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,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w zależności od ich spełnienia. W przypadku niepełnego spełniania kryterium należy zaznaczyć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"Częściowo".</a:t>
          </a:r>
        </a:p>
      </xdr:txBody>
    </xdr:sp>
    <xdr:clientData/>
  </xdr:twoCellAnchor>
  <xdr:twoCellAnchor editAs="absolute">
    <xdr:from>
      <xdr:col>2</xdr:col>
      <xdr:colOff>160985</xdr:colOff>
      <xdr:row>7</xdr:row>
      <xdr:rowOff>100538</xdr:rowOff>
    </xdr:from>
    <xdr:to>
      <xdr:col>2</xdr:col>
      <xdr:colOff>597155</xdr:colOff>
      <xdr:row>7</xdr:row>
      <xdr:rowOff>102043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stCxn id="22" idx="3"/>
          <a:endCxn id="23" idx="1"/>
        </xdr:cNvCxnSpPr>
      </xdr:nvCxnSpPr>
      <xdr:spPr>
        <a:xfrm>
          <a:off x="3047620" y="1624538"/>
          <a:ext cx="436170" cy="1505"/>
        </a:xfrm>
        <a:prstGeom prst="line">
          <a:avLst/>
        </a:prstGeom>
        <a:ln>
          <a:solidFill>
            <a:srgbClr val="00B0F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724892</xdr:colOff>
      <xdr:row>7</xdr:row>
      <xdr:rowOff>100158</xdr:rowOff>
    </xdr:from>
    <xdr:to>
      <xdr:col>6</xdr:col>
      <xdr:colOff>382171</xdr:colOff>
      <xdr:row>7</xdr:row>
      <xdr:rowOff>102043</xdr:rowOff>
    </xdr:to>
    <xdr:cxnSp macro="">
      <xdr:nvCxnSpPr>
        <xdr:cNvPr id="31" name="Conector recto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>
          <a:stCxn id="23" idx="3"/>
          <a:endCxn id="24" idx="1"/>
        </xdr:cNvCxnSpPr>
      </xdr:nvCxnSpPr>
      <xdr:spPr>
        <a:xfrm flipV="1">
          <a:off x="6300939" y="1624158"/>
          <a:ext cx="446173" cy="1885"/>
        </a:xfrm>
        <a:prstGeom prst="line">
          <a:avLst/>
        </a:prstGeom>
        <a:ln>
          <a:solidFill>
            <a:srgbClr val="00B0F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234082</xdr:colOff>
      <xdr:row>14</xdr:row>
      <xdr:rowOff>34683</xdr:rowOff>
    </xdr:from>
    <xdr:to>
      <xdr:col>2</xdr:col>
      <xdr:colOff>151460</xdr:colOff>
      <xdr:row>22</xdr:row>
      <xdr:rowOff>160934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34082" y="2876495"/>
          <a:ext cx="2804013" cy="1632321"/>
        </a:xfrm>
        <a:prstGeom prst="rect">
          <a:avLst/>
        </a:prstGeom>
        <a:noFill/>
        <a:ln>
          <a:solidFill>
            <a:srgbClr val="00B0F0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Aby udzielić odpowiedzi naposzczególne pytanie, należy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kliknąć na przyciski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znajdujące się po prawej stronie pytania.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Calibri"/>
          </a:endParaRPr>
        </a:p>
      </xdr:txBody>
    </xdr:sp>
    <xdr:clientData/>
  </xdr:twoCellAnchor>
  <xdr:twoCellAnchor editAs="absolute">
    <xdr:from>
      <xdr:col>5</xdr:col>
      <xdr:colOff>144460</xdr:colOff>
      <xdr:row>14</xdr:row>
      <xdr:rowOff>36358</xdr:rowOff>
    </xdr:from>
    <xdr:to>
      <xdr:col>7</xdr:col>
      <xdr:colOff>266740</xdr:colOff>
      <xdr:row>22</xdr:row>
      <xdr:rowOff>162609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5720507" y="2878170"/>
          <a:ext cx="1700068" cy="1632321"/>
        </a:xfrm>
        <a:prstGeom prst="rect">
          <a:avLst/>
        </a:prstGeom>
        <a:noFill/>
        <a:ln>
          <a:solidFill>
            <a:srgbClr val="00B0F0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Jeśli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warunek nie został spełniony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lub zadanie nie zostało wykonane, należy wybrać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przycisk "Nie".</a:t>
          </a: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Calibri"/>
          </a:endParaRPr>
        </a:p>
      </xdr:txBody>
    </xdr:sp>
    <xdr:clientData/>
  </xdr:twoCellAnchor>
  <xdr:twoCellAnchor editAs="absolute">
    <xdr:from>
      <xdr:col>2</xdr:col>
      <xdr:colOff>151460</xdr:colOff>
      <xdr:row>18</xdr:row>
      <xdr:rowOff>89373</xdr:rowOff>
    </xdr:from>
    <xdr:to>
      <xdr:col>2</xdr:col>
      <xdr:colOff>588945</xdr:colOff>
      <xdr:row>18</xdr:row>
      <xdr:rowOff>89516</xdr:rowOff>
    </xdr:to>
    <xdr:cxnSp macro="">
      <xdr:nvCxnSpPr>
        <xdr:cNvPr id="25" name="Conector rec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>
          <a:stCxn id="37" idx="3"/>
          <a:endCxn id="32" idx="1"/>
        </xdr:cNvCxnSpPr>
      </xdr:nvCxnSpPr>
      <xdr:spPr>
        <a:xfrm flipV="1">
          <a:off x="3038095" y="3693185"/>
          <a:ext cx="437485" cy="143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588945</xdr:colOff>
      <xdr:row>14</xdr:row>
      <xdr:rowOff>34593</xdr:rowOff>
    </xdr:from>
    <xdr:to>
      <xdr:col>4</xdr:col>
      <xdr:colOff>467385</xdr:colOff>
      <xdr:row>22</xdr:row>
      <xdr:rowOff>160738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3475580" y="2876405"/>
          <a:ext cx="1689311" cy="1632215"/>
        </a:xfrm>
        <a:prstGeom prst="rect">
          <a:avLst/>
        </a:prstGeom>
        <a:noFill/>
        <a:ln>
          <a:solidFill>
            <a:srgbClr val="00B0F0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R" sz="1400" b="0">
              <a:solidFill>
                <a:sysClr val="windowText" lastClr="000000"/>
              </a:solidFill>
              <a:effectLst/>
              <a:latin typeface="Corbel" panose="020B0503020204020204" pitchFamily="34" charset="0"/>
              <a:ea typeface="+mn-ea"/>
              <a:cs typeface="+mn-cs"/>
            </a:rPr>
            <a:t>Wybierz przycisk "Tak", jeśli określony warunek został spełniony</a:t>
          </a:r>
          <a:endParaRPr lang="es-CR" sz="1400" b="0">
            <a:solidFill>
              <a:sysClr val="windowText" lastClr="000000"/>
            </a:solidFill>
            <a:effectLst/>
            <a:latin typeface="Corbel" panose="020B0503020204020204" pitchFamily="34" charset="0"/>
          </a:endParaRPr>
        </a:p>
      </xdr:txBody>
    </xdr:sp>
    <xdr:clientData/>
  </xdr:twoCellAnchor>
  <xdr:twoCellAnchor editAs="absolute">
    <xdr:from>
      <xdr:col>4</xdr:col>
      <xdr:colOff>467385</xdr:colOff>
      <xdr:row>18</xdr:row>
      <xdr:rowOff>89373</xdr:rowOff>
    </xdr:from>
    <xdr:to>
      <xdr:col>5</xdr:col>
      <xdr:colOff>144460</xdr:colOff>
      <xdr:row>18</xdr:row>
      <xdr:rowOff>91191</xdr:rowOff>
    </xdr:to>
    <xdr:cxnSp macro="">
      <xdr:nvCxnSpPr>
        <xdr:cNvPr id="33" name="Conector recto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>
          <a:stCxn id="32" idx="3"/>
          <a:endCxn id="38" idx="1"/>
        </xdr:cNvCxnSpPr>
      </xdr:nvCxnSpPr>
      <xdr:spPr>
        <a:xfrm>
          <a:off x="5164891" y="3693185"/>
          <a:ext cx="555616" cy="1818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0</xdr:colOff>
          <xdr:row>26</xdr:row>
          <xdr:rowOff>190500</xdr:rowOff>
        </xdr:from>
        <xdr:to>
          <xdr:col>5</xdr:col>
          <xdr:colOff>0</xdr:colOff>
          <xdr:row>27</xdr:row>
          <xdr:rowOff>393700</xdr:rowOff>
        </xdr:to>
        <xdr:sp macro="" textlink="">
          <xdr:nvSpPr>
            <xdr:cNvPr id="35856" name="Group Box 16" hidden="1">
              <a:extLst>
                <a:ext uri="{63B3BB69-23CF-44E3-9099-C40C66FF867C}">
                  <a14:compatExt spid="_x0000_s35856"/>
                </a:ext>
                <a:ext uri="{FF2B5EF4-FFF2-40B4-BE49-F238E27FC236}">
                  <a16:creationId xmlns:a16="http://schemas.microsoft.com/office/drawing/2014/main" id="{00000000-0008-0000-0200-000010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355600</xdr:colOff>
          <xdr:row>27</xdr:row>
          <xdr:rowOff>38100</xdr:rowOff>
        </xdr:from>
        <xdr:to>
          <xdr:col>2</xdr:col>
          <xdr:colOff>596900</xdr:colOff>
          <xdr:row>27</xdr:row>
          <xdr:rowOff>368300</xdr:rowOff>
        </xdr:to>
        <xdr:sp macro="" textlink="">
          <xdr:nvSpPr>
            <xdr:cNvPr id="35857" name="Option Button 17" hidden="1">
              <a:extLst>
                <a:ext uri="{63B3BB69-23CF-44E3-9099-C40C66FF867C}">
                  <a14:compatExt spid="_x0000_s35857"/>
                </a:ext>
                <a:ext uri="{FF2B5EF4-FFF2-40B4-BE49-F238E27FC236}">
                  <a16:creationId xmlns:a16="http://schemas.microsoft.com/office/drawing/2014/main" id="{00000000-0008-0000-0200-00001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320048</xdr:colOff>
      <xdr:row>32</xdr:row>
      <xdr:rowOff>170330</xdr:rowOff>
    </xdr:from>
    <xdr:to>
      <xdr:col>2</xdr:col>
      <xdr:colOff>237426</xdr:colOff>
      <xdr:row>35</xdr:row>
      <xdr:rowOff>56777</xdr:rowOff>
    </xdr:to>
    <xdr:sp macro="" textlink="">
      <xdr:nvSpPr>
        <xdr:cNvPr id="55" name="Rectángul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320048" y="6858001"/>
          <a:ext cx="2804013" cy="878541"/>
        </a:xfrm>
        <a:prstGeom prst="rect">
          <a:avLst/>
        </a:prstGeom>
        <a:noFill/>
        <a:ln>
          <a:solidFill>
            <a:srgbClr val="00B0F0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Aby </a:t>
          </a:r>
          <a:r>
            <a:rPr kumimoji="0" lang="pl-PL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nawigować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po narzędziu ewaluacji, użyj poszczególnych przycisków</a:t>
          </a:r>
          <a:endParaRPr lang="es-CR" sz="1400" b="0">
            <a:solidFill>
              <a:sysClr val="windowText" lastClr="000000"/>
            </a:solidFill>
            <a:effectLst/>
            <a:latin typeface="Corbel" panose="020B0503020204020204" pitchFamily="34" charset="0"/>
            <a:ea typeface="+mn-ea"/>
            <a:cs typeface="+mn-cs"/>
          </a:endParaRPr>
        </a:p>
      </xdr:txBody>
    </xdr:sp>
    <xdr:clientData/>
  </xdr:twoCellAnchor>
  <xdr:twoCellAnchor editAs="absolute">
    <xdr:from>
      <xdr:col>3</xdr:col>
      <xdr:colOff>103762</xdr:colOff>
      <xdr:row>32</xdr:row>
      <xdr:rowOff>105558</xdr:rowOff>
    </xdr:from>
    <xdr:to>
      <xdr:col>3</xdr:col>
      <xdr:colOff>757298</xdr:colOff>
      <xdr:row>34</xdr:row>
      <xdr:rowOff>155243</xdr:rowOff>
    </xdr:to>
    <xdr:pic>
      <xdr:nvPicPr>
        <xdr:cNvPr id="56" name="Imagen 5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colorTemperature colorTemp="6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833" y="6793229"/>
          <a:ext cx="653536" cy="647332"/>
        </a:xfrm>
        <a:prstGeom prst="rect">
          <a:avLst/>
        </a:prstGeom>
      </xdr:spPr>
    </xdr:pic>
    <xdr:clientData/>
  </xdr:twoCellAnchor>
  <xdr:twoCellAnchor editAs="absolute">
    <xdr:from>
      <xdr:col>8</xdr:col>
      <xdr:colOff>729780</xdr:colOff>
      <xdr:row>32</xdr:row>
      <xdr:rowOff>107890</xdr:rowOff>
    </xdr:from>
    <xdr:to>
      <xdr:col>9</xdr:col>
      <xdr:colOff>603720</xdr:colOff>
      <xdr:row>34</xdr:row>
      <xdr:rowOff>152912</xdr:rowOff>
    </xdr:to>
    <xdr:grpSp>
      <xdr:nvGrpSpPr>
        <xdr:cNvPr id="73" name="Grupo 7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GrpSpPr/>
      </xdr:nvGrpSpPr>
      <xdr:grpSpPr>
        <a:xfrm flipH="1">
          <a:off x="9556280" y="6817723"/>
          <a:ext cx="741773" cy="701189"/>
          <a:chOff x="5818414" y="9103178"/>
          <a:chExt cx="2000250" cy="1997529"/>
        </a:xfrm>
      </xdr:grpSpPr>
      <xdr:sp macro="" textlink="">
        <xdr:nvSpPr>
          <xdr:cNvPr id="74" name="Elipse 73">
            <a:extLst>
              <a:ext uri="{FF2B5EF4-FFF2-40B4-BE49-F238E27FC236}">
                <a16:creationId xmlns:a16="http://schemas.microsoft.com/office/drawing/2014/main" id="{00000000-0008-0000-0200-00004A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75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200-00004B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xdr:twoCellAnchor editAs="absolute">
    <xdr:from>
      <xdr:col>2</xdr:col>
      <xdr:colOff>237426</xdr:colOff>
      <xdr:row>34</xdr:row>
      <xdr:rowOff>18850</xdr:rowOff>
    </xdr:from>
    <xdr:to>
      <xdr:col>2</xdr:col>
      <xdr:colOff>690283</xdr:colOff>
      <xdr:row>34</xdr:row>
      <xdr:rowOff>18850</xdr:rowOff>
    </xdr:to>
    <xdr:cxnSp macro="">
      <xdr:nvCxnSpPr>
        <xdr:cNvPr id="63" name="Conector recto de flecha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CxnSpPr/>
      </xdr:nvCxnSpPr>
      <xdr:spPr>
        <a:xfrm>
          <a:off x="3124061" y="7304168"/>
          <a:ext cx="452857" cy="0"/>
        </a:xfrm>
        <a:prstGeom prst="straightConnector1">
          <a:avLst/>
        </a:prstGeom>
        <a:ln w="12700">
          <a:solidFill>
            <a:srgbClr val="00B0F0"/>
          </a:solidFill>
          <a:tailEnd type="triangl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7</xdr:col>
      <xdr:colOff>360210</xdr:colOff>
      <xdr:row>32</xdr:row>
      <xdr:rowOff>109634</xdr:rowOff>
    </xdr:from>
    <xdr:to>
      <xdr:col>8</xdr:col>
      <xdr:colOff>203670</xdr:colOff>
      <xdr:row>34</xdr:row>
      <xdr:rowOff>151168</xdr:rowOff>
    </xdr:to>
    <xdr:grpSp>
      <xdr:nvGrpSpPr>
        <xdr:cNvPr id="84" name="Grupo 8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pSpPr/>
      </xdr:nvGrpSpPr>
      <xdr:grpSpPr>
        <a:xfrm>
          <a:off x="8255377" y="6819467"/>
          <a:ext cx="774793" cy="697701"/>
          <a:chOff x="5818414" y="9103178"/>
          <a:chExt cx="2000250" cy="1997529"/>
        </a:xfrm>
      </xdr:grpSpPr>
      <xdr:sp macro="" textlink="">
        <xdr:nvSpPr>
          <xdr:cNvPr id="85" name="Elipse 84">
            <a:extLst>
              <a:ext uri="{FF2B5EF4-FFF2-40B4-BE49-F238E27FC236}">
                <a16:creationId xmlns:a16="http://schemas.microsoft.com/office/drawing/2014/main" id="{00000000-0008-0000-0200-000055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86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200-000056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xdr:twoCellAnchor editAs="absolute">
    <xdr:from>
      <xdr:col>8</xdr:col>
      <xdr:colOff>669397</xdr:colOff>
      <xdr:row>35</xdr:row>
      <xdr:rowOff>378959</xdr:rowOff>
    </xdr:from>
    <xdr:to>
      <xdr:col>10</xdr:col>
      <xdr:colOff>110484</xdr:colOff>
      <xdr:row>37</xdr:row>
      <xdr:rowOff>64246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544" t="28759" r="753" b="28340"/>
        <a:stretch/>
      </xdr:blipFill>
      <xdr:spPr bwMode="auto">
        <a:xfrm>
          <a:off x="8665915" y="8059471"/>
          <a:ext cx="1018875" cy="412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10</xdr:col>
      <xdr:colOff>215377</xdr:colOff>
      <xdr:row>35</xdr:row>
      <xdr:rowOff>314773</xdr:rowOff>
    </xdr:from>
    <xdr:to>
      <xdr:col>11</xdr:col>
      <xdr:colOff>304800</xdr:colOff>
      <xdr:row>37</xdr:row>
      <xdr:rowOff>93382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6269" t="6395" r="7850" b="12301"/>
        <a:stretch/>
      </xdr:blipFill>
      <xdr:spPr>
        <a:xfrm>
          <a:off x="9789683" y="7995285"/>
          <a:ext cx="878317" cy="505497"/>
        </a:xfrm>
        <a:prstGeom prst="rect">
          <a:avLst/>
        </a:prstGeom>
      </xdr:spPr>
    </xdr:pic>
    <xdr:clientData/>
  </xdr:twoCellAnchor>
  <xdr:twoCellAnchor editAs="absolute">
    <xdr:from>
      <xdr:col>4</xdr:col>
      <xdr:colOff>594361</xdr:colOff>
      <xdr:row>22</xdr:row>
      <xdr:rowOff>162609</xdr:rowOff>
    </xdr:from>
    <xdr:to>
      <xdr:col>6</xdr:col>
      <xdr:colOff>205601</xdr:colOff>
      <xdr:row>27</xdr:row>
      <xdr:rowOff>201930</xdr:rowOff>
    </xdr:to>
    <xdr:cxnSp macro="">
      <xdr:nvCxnSpPr>
        <xdr:cNvPr id="40" name="Conector: angular 35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>
          <a:stCxn id="38" idx="2"/>
        </xdr:cNvCxnSpPr>
      </xdr:nvCxnSpPr>
      <xdr:spPr>
        <a:xfrm rot="5400000">
          <a:off x="5431932" y="4370426"/>
          <a:ext cx="998545" cy="1278675"/>
        </a:xfrm>
        <a:prstGeom prst="bentConnector2">
          <a:avLst/>
        </a:prstGeom>
        <a:ln w="12700">
          <a:solidFill>
            <a:srgbClr val="00B0F0"/>
          </a:solidFill>
          <a:tailEnd type="triangl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355600</xdr:colOff>
          <xdr:row>27</xdr:row>
          <xdr:rowOff>38100</xdr:rowOff>
        </xdr:from>
        <xdr:to>
          <xdr:col>3</xdr:col>
          <xdr:colOff>596900</xdr:colOff>
          <xdr:row>27</xdr:row>
          <xdr:rowOff>368300</xdr:rowOff>
        </xdr:to>
        <xdr:sp macro="" textlink="">
          <xdr:nvSpPr>
            <xdr:cNvPr id="35864" name="Option Button 24" hidden="1">
              <a:extLst>
                <a:ext uri="{63B3BB69-23CF-44E3-9099-C40C66FF867C}">
                  <a14:compatExt spid="_x0000_s35864"/>
                </a:ext>
                <a:ext uri="{FF2B5EF4-FFF2-40B4-BE49-F238E27FC236}">
                  <a16:creationId xmlns:a16="http://schemas.microsoft.com/office/drawing/2014/main" id="{00000000-0008-0000-0200-00001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355600</xdr:colOff>
          <xdr:row>27</xdr:row>
          <xdr:rowOff>38100</xdr:rowOff>
        </xdr:from>
        <xdr:to>
          <xdr:col>4</xdr:col>
          <xdr:colOff>596900</xdr:colOff>
          <xdr:row>27</xdr:row>
          <xdr:rowOff>368300</xdr:rowOff>
        </xdr:to>
        <xdr:sp macro="" textlink="">
          <xdr:nvSpPr>
            <xdr:cNvPr id="35865" name="Option Button 25" hidden="1">
              <a:extLst>
                <a:ext uri="{63B3BB69-23CF-44E3-9099-C40C66FF867C}">
                  <a14:compatExt spid="_x0000_s35865"/>
                </a:ext>
                <a:ext uri="{FF2B5EF4-FFF2-40B4-BE49-F238E27FC236}">
                  <a16:creationId xmlns:a16="http://schemas.microsoft.com/office/drawing/2014/main" id="{00000000-0008-0000-0200-00001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7</xdr:col>
      <xdr:colOff>731200</xdr:colOff>
      <xdr:row>14</xdr:row>
      <xdr:rowOff>36358</xdr:rowOff>
    </xdr:from>
    <xdr:to>
      <xdr:col>10</xdr:col>
      <xdr:colOff>15280</xdr:colOff>
      <xdr:row>22</xdr:row>
      <xdr:rowOff>162609</xdr:rowOff>
    </xdr:to>
    <xdr:sp macro="" textlink="">
      <xdr:nvSpPr>
        <xdr:cNvPr id="47" name="Rectángulo 37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7885035" y="2878170"/>
          <a:ext cx="1704551" cy="1632321"/>
        </a:xfrm>
        <a:prstGeom prst="rect">
          <a:avLst/>
        </a:prstGeom>
        <a:noFill/>
        <a:ln>
          <a:solidFill>
            <a:srgbClr val="00B0F0"/>
          </a:solidFill>
        </a:ln>
        <a:effectLst>
          <a:glow rad="63500">
            <a:schemeClr val="accent3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Jeżeli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warunek został spełniony częściowo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, należy wybrać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przycisk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rbel"/>
              <a:ea typeface="Corbel"/>
              <a:cs typeface="Corbel"/>
              <a:sym typeface="Corbel"/>
            </a:rPr>
            <a:t>"Częściowo".</a:t>
          </a: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Calibri"/>
          </a:endParaRPr>
        </a:p>
      </xdr:txBody>
    </xdr:sp>
    <xdr:clientData/>
  </xdr:twoCellAnchor>
  <xdr:twoCellAnchor editAs="absolute">
    <xdr:from>
      <xdr:col>7</xdr:col>
      <xdr:colOff>266740</xdr:colOff>
      <xdr:row>18</xdr:row>
      <xdr:rowOff>90519</xdr:rowOff>
    </xdr:from>
    <xdr:to>
      <xdr:col>7</xdr:col>
      <xdr:colOff>731200</xdr:colOff>
      <xdr:row>18</xdr:row>
      <xdr:rowOff>90519</xdr:rowOff>
    </xdr:to>
    <xdr:cxnSp macro="">
      <xdr:nvCxnSpPr>
        <xdr:cNvPr id="48" name="Conector recto 32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CxnSpPr>
          <a:stCxn id="38" idx="3"/>
          <a:endCxn id="47" idx="1"/>
        </xdr:cNvCxnSpPr>
      </xdr:nvCxnSpPr>
      <xdr:spPr>
        <a:xfrm>
          <a:off x="7420575" y="3694331"/>
          <a:ext cx="464460" cy="0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443448</xdr:colOff>
      <xdr:row>22</xdr:row>
      <xdr:rowOff>162608</xdr:rowOff>
    </xdr:from>
    <xdr:to>
      <xdr:col>8</xdr:col>
      <xdr:colOff>739001</xdr:colOff>
      <xdr:row>27</xdr:row>
      <xdr:rowOff>355384</xdr:rowOff>
    </xdr:to>
    <xdr:cxnSp macro="">
      <xdr:nvCxnSpPr>
        <xdr:cNvPr id="57" name="Conector: angular 35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CxnSpPr>
          <a:stCxn id="47" idx="2"/>
        </xdr:cNvCxnSpPr>
      </xdr:nvCxnSpPr>
      <xdr:spPr>
        <a:xfrm rot="5400000">
          <a:off x="5909519" y="2836490"/>
          <a:ext cx="1152000" cy="4500000"/>
        </a:xfrm>
        <a:prstGeom prst="bentConnector3">
          <a:avLst>
            <a:gd name="adj1" fmla="val 109826"/>
          </a:avLst>
        </a:prstGeom>
        <a:ln w="12700">
          <a:solidFill>
            <a:srgbClr val="00B0F0"/>
          </a:solidFill>
          <a:tailEnd type="triangl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358140</xdr:colOff>
      <xdr:row>22</xdr:row>
      <xdr:rowOff>160739</xdr:rowOff>
    </xdr:from>
    <xdr:to>
      <xdr:col>3</xdr:col>
      <xdr:colOff>528165</xdr:colOff>
      <xdr:row>27</xdr:row>
      <xdr:rowOff>209515</xdr:rowOff>
    </xdr:to>
    <xdr:cxnSp macro="">
      <xdr:nvCxnSpPr>
        <xdr:cNvPr id="58" name="Conector: angular 35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CxnSpPr>
          <a:stCxn id="32" idx="2"/>
        </xdr:cNvCxnSpPr>
      </xdr:nvCxnSpPr>
      <xdr:spPr>
        <a:xfrm rot="5400000">
          <a:off x="3278506" y="4474890"/>
          <a:ext cx="1008000" cy="1075461"/>
        </a:xfrm>
        <a:prstGeom prst="bentConnector4">
          <a:avLst>
            <a:gd name="adj1" fmla="val 23548"/>
            <a:gd name="adj2" fmla="val 121229"/>
          </a:avLst>
        </a:prstGeom>
        <a:ln w="12700">
          <a:solidFill>
            <a:srgbClr val="00B0F0"/>
          </a:solidFill>
          <a:tailEnd type="triangl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38100</xdr:colOff>
      <xdr:row>34</xdr:row>
      <xdr:rowOff>373600</xdr:rowOff>
    </xdr:from>
    <xdr:to>
      <xdr:col>3</xdr:col>
      <xdr:colOff>822960</xdr:colOff>
      <xdr:row>35</xdr:row>
      <xdr:rowOff>335500</xdr:rowOff>
    </xdr:to>
    <xdr:sp macro="" textlink="">
      <xdr:nvSpPr>
        <xdr:cNvPr id="2" name="TextBox 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830171" y="7455718"/>
          <a:ext cx="784860" cy="3563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lang="en-US" sz="1100">
              <a:solidFill>
                <a:schemeClr val="bg1">
                  <a:lumMod val="50000"/>
                </a:schemeClr>
              </a:solidFill>
            </a:rPr>
            <a:t>Start evaluation</a:t>
          </a:r>
        </a:p>
      </xdr:txBody>
    </xdr:sp>
    <xdr:clientData/>
  </xdr:twoCellAnchor>
  <xdr:twoCellAnchor>
    <xdr:from>
      <xdr:col>4</xdr:col>
      <xdr:colOff>243840</xdr:colOff>
      <xdr:row>34</xdr:row>
      <xdr:rowOff>373600</xdr:rowOff>
    </xdr:from>
    <xdr:to>
      <xdr:col>5</xdr:col>
      <xdr:colOff>289560</xdr:colOff>
      <xdr:row>35</xdr:row>
      <xdr:rowOff>335500</xdr:rowOff>
    </xdr:to>
    <xdr:sp macro="" textlink="">
      <xdr:nvSpPr>
        <xdr:cNvPr id="41" name="TextBox 4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4941346" y="7455718"/>
          <a:ext cx="924261" cy="3563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lang="en-US" sz="1100">
              <a:solidFill>
                <a:schemeClr val="bg1">
                  <a:lumMod val="50000"/>
                </a:schemeClr>
              </a:solidFill>
            </a:rPr>
            <a:t>Homepage</a:t>
          </a:r>
        </a:p>
      </xdr:txBody>
    </xdr:sp>
    <xdr:clientData/>
  </xdr:twoCellAnchor>
  <xdr:twoCellAnchor>
    <xdr:from>
      <xdr:col>5</xdr:col>
      <xdr:colOff>579120</xdr:colOff>
      <xdr:row>34</xdr:row>
      <xdr:rowOff>373600</xdr:rowOff>
    </xdr:from>
    <xdr:to>
      <xdr:col>6</xdr:col>
      <xdr:colOff>716280</xdr:colOff>
      <xdr:row>35</xdr:row>
      <xdr:rowOff>335500</xdr:rowOff>
    </xdr:to>
    <xdr:sp macro="" textlink="">
      <xdr:nvSpPr>
        <xdr:cNvPr id="42" name="TextBox 4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6155167" y="7455718"/>
          <a:ext cx="926054" cy="3563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lang="en-US" sz="1100">
              <a:solidFill>
                <a:schemeClr val="bg1">
                  <a:lumMod val="50000"/>
                </a:schemeClr>
              </a:solidFill>
            </a:rPr>
            <a:t>More information</a:t>
          </a:r>
        </a:p>
      </xdr:txBody>
    </xdr:sp>
    <xdr:clientData/>
  </xdr:twoCellAnchor>
  <xdr:twoCellAnchor>
    <xdr:from>
      <xdr:col>7</xdr:col>
      <xdr:colOff>327660</xdr:colOff>
      <xdr:row>34</xdr:row>
      <xdr:rowOff>373600</xdr:rowOff>
    </xdr:from>
    <xdr:to>
      <xdr:col>8</xdr:col>
      <xdr:colOff>236220</xdr:colOff>
      <xdr:row>35</xdr:row>
      <xdr:rowOff>335500</xdr:rowOff>
    </xdr:to>
    <xdr:sp macro="" textlink="">
      <xdr:nvSpPr>
        <xdr:cNvPr id="43" name="TextBox 4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7481495" y="7455718"/>
          <a:ext cx="751243" cy="3563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lang="en-US" sz="1100">
              <a:solidFill>
                <a:schemeClr val="bg1">
                  <a:lumMod val="50000"/>
                </a:schemeClr>
              </a:solidFill>
            </a:rPr>
            <a:t>Previous</a:t>
          </a:r>
        </a:p>
      </xdr:txBody>
    </xdr:sp>
    <xdr:clientData/>
  </xdr:twoCellAnchor>
  <xdr:twoCellAnchor>
    <xdr:from>
      <xdr:col>8</xdr:col>
      <xdr:colOff>685800</xdr:colOff>
      <xdr:row>34</xdr:row>
      <xdr:rowOff>373600</xdr:rowOff>
    </xdr:from>
    <xdr:to>
      <xdr:col>9</xdr:col>
      <xdr:colOff>647700</xdr:colOff>
      <xdr:row>35</xdr:row>
      <xdr:rowOff>335500</xdr:rowOff>
    </xdr:to>
    <xdr:sp macro="" textlink="">
      <xdr:nvSpPr>
        <xdr:cNvPr id="44" name="TextBox 4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8682318" y="7455718"/>
          <a:ext cx="750794" cy="3563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lang="en-US" sz="1100">
              <a:solidFill>
                <a:schemeClr val="bg1">
                  <a:lumMod val="50000"/>
                </a:schemeClr>
              </a:solidFill>
            </a:rPr>
            <a:t>Next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0</xdr:colOff>
          <xdr:row>5</xdr:row>
          <xdr:rowOff>0</xdr:rowOff>
        </xdr:from>
        <xdr:to>
          <xdr:col>7</xdr:col>
          <xdr:colOff>12700</xdr:colOff>
          <xdr:row>6</xdr:row>
          <xdr:rowOff>0</xdr:rowOff>
        </xdr:to>
        <xdr:sp macro="" textlink="">
          <xdr:nvSpPr>
            <xdr:cNvPr id="3073" name="Group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317500</xdr:colOff>
          <xdr:row>5</xdr:row>
          <xdr:rowOff>76200</xdr:rowOff>
        </xdr:from>
        <xdr:to>
          <xdr:col>4</xdr:col>
          <xdr:colOff>584200</xdr:colOff>
          <xdr:row>5</xdr:row>
          <xdr:rowOff>495300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317500</xdr:colOff>
          <xdr:row>5</xdr:row>
          <xdr:rowOff>127000</xdr:rowOff>
        </xdr:from>
        <xdr:to>
          <xdr:col>6</xdr:col>
          <xdr:colOff>546100</xdr:colOff>
          <xdr:row>5</xdr:row>
          <xdr:rowOff>482600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6</xdr:col>
      <xdr:colOff>153966</xdr:colOff>
      <xdr:row>6</xdr:row>
      <xdr:rowOff>126144</xdr:rowOff>
    </xdr:from>
    <xdr:to>
      <xdr:col>6</xdr:col>
      <xdr:colOff>475832</xdr:colOff>
      <xdr:row>8</xdr:row>
      <xdr:rowOff>66808</xdr:rowOff>
    </xdr:to>
    <xdr:pic>
      <xdr:nvPicPr>
        <xdr:cNvPr id="14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2" t="10746" r="10846" b="8999"/>
        <a:stretch/>
      </xdr:blipFill>
      <xdr:spPr>
        <a:xfrm>
          <a:off x="5962751" y="1679452"/>
          <a:ext cx="321866" cy="304079"/>
        </a:xfrm>
        <a:prstGeom prst="rect">
          <a:avLst/>
        </a:prstGeom>
      </xdr:spPr>
    </xdr:pic>
    <xdr:clientData/>
  </xdr:twoCellAnchor>
  <xdr:twoCellAnchor editAs="absolute">
    <xdr:from>
      <xdr:col>5</xdr:col>
      <xdr:colOff>619718</xdr:colOff>
      <xdr:row>6</xdr:row>
      <xdr:rowOff>122236</xdr:rowOff>
    </xdr:from>
    <xdr:to>
      <xdr:col>6</xdr:col>
      <xdr:colOff>82820</xdr:colOff>
      <xdr:row>8</xdr:row>
      <xdr:rowOff>63270</xdr:rowOff>
    </xdr:to>
    <xdr:grpSp>
      <xdr:nvGrpSpPr>
        <xdr:cNvPr id="15" name="Grup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pSpPr/>
      </xdr:nvGrpSpPr>
      <xdr:grpSpPr>
        <a:xfrm>
          <a:off x="6112468" y="1693861"/>
          <a:ext cx="447352" cy="322034"/>
          <a:chOff x="5818414" y="9103178"/>
          <a:chExt cx="2000250" cy="1997529"/>
        </a:xfrm>
      </xdr:grpSpPr>
      <xdr:sp macro="" textlink="">
        <xdr:nvSpPr>
          <xdr:cNvPr id="16" name="Elipse 15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17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xdr:twoCellAnchor editAs="absolute">
    <xdr:from>
      <xdr:col>6</xdr:col>
      <xdr:colOff>556868</xdr:colOff>
      <xdr:row>6</xdr:row>
      <xdr:rowOff>121122</xdr:rowOff>
    </xdr:from>
    <xdr:to>
      <xdr:col>7</xdr:col>
      <xdr:colOff>711</xdr:colOff>
      <xdr:row>8</xdr:row>
      <xdr:rowOff>62648</xdr:rowOff>
    </xdr:to>
    <xdr:grpSp>
      <xdr:nvGrpSpPr>
        <xdr:cNvPr id="18" name="Grupo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pSpPr/>
      </xdr:nvGrpSpPr>
      <xdr:grpSpPr>
        <a:xfrm flipH="1">
          <a:off x="7033868" y="1692747"/>
          <a:ext cx="428093" cy="322526"/>
          <a:chOff x="5818414" y="9103178"/>
          <a:chExt cx="2000250" cy="1997529"/>
        </a:xfrm>
      </xdr:grpSpPr>
      <xdr:sp macro="" textlink="">
        <xdr:nvSpPr>
          <xdr:cNvPr id="19" name="Elipse 18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20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5</xdr:row>
          <xdr:rowOff>203200</xdr:rowOff>
        </xdr:from>
        <xdr:to>
          <xdr:col>5</xdr:col>
          <xdr:colOff>596900</xdr:colOff>
          <xdr:row>5</xdr:row>
          <xdr:rowOff>419100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12700</xdr:rowOff>
        </xdr:from>
        <xdr:to>
          <xdr:col>7</xdr:col>
          <xdr:colOff>0</xdr:colOff>
          <xdr:row>6</xdr:row>
          <xdr:rowOff>12700</xdr:rowOff>
        </xdr:to>
        <xdr:sp macro="" textlink="">
          <xdr:nvSpPr>
            <xdr:cNvPr id="4097" name="Group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5</xdr:row>
          <xdr:rowOff>63500</xdr:rowOff>
        </xdr:from>
        <xdr:to>
          <xdr:col>4</xdr:col>
          <xdr:colOff>558800</xdr:colOff>
          <xdr:row>5</xdr:row>
          <xdr:rowOff>330200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5</xdr:row>
          <xdr:rowOff>76200</xdr:rowOff>
        </xdr:from>
        <xdr:to>
          <xdr:col>6</xdr:col>
          <xdr:colOff>495300</xdr:colOff>
          <xdr:row>5</xdr:row>
          <xdr:rowOff>330200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6</xdr:col>
          <xdr:colOff>850900</xdr:colOff>
          <xdr:row>7</xdr:row>
          <xdr:rowOff>0</xdr:rowOff>
        </xdr:to>
        <xdr:sp macro="" textlink="">
          <xdr:nvSpPr>
            <xdr:cNvPr id="4100" name="Group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6</xdr:row>
          <xdr:rowOff>76200</xdr:rowOff>
        </xdr:from>
        <xdr:to>
          <xdr:col>4</xdr:col>
          <xdr:colOff>558800</xdr:colOff>
          <xdr:row>6</xdr:row>
          <xdr:rowOff>317500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6</xdr:row>
          <xdr:rowOff>76200</xdr:rowOff>
        </xdr:from>
        <xdr:to>
          <xdr:col>6</xdr:col>
          <xdr:colOff>558800</xdr:colOff>
          <xdr:row>6</xdr:row>
          <xdr:rowOff>317500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7</xdr:row>
          <xdr:rowOff>0</xdr:rowOff>
        </xdr:from>
        <xdr:to>
          <xdr:col>6</xdr:col>
          <xdr:colOff>850900</xdr:colOff>
          <xdr:row>8</xdr:row>
          <xdr:rowOff>0</xdr:rowOff>
        </xdr:to>
        <xdr:sp macro="" textlink="">
          <xdr:nvSpPr>
            <xdr:cNvPr id="4103" name="Group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7</xdr:row>
          <xdr:rowOff>114300</xdr:rowOff>
        </xdr:from>
        <xdr:to>
          <xdr:col>4</xdr:col>
          <xdr:colOff>520700</xdr:colOff>
          <xdr:row>7</xdr:row>
          <xdr:rowOff>482600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7</xdr:row>
          <xdr:rowOff>88900</xdr:rowOff>
        </xdr:from>
        <xdr:to>
          <xdr:col>6</xdr:col>
          <xdr:colOff>596900</xdr:colOff>
          <xdr:row>7</xdr:row>
          <xdr:rowOff>520700</xdr:rowOff>
        </xdr:to>
        <xdr:sp macro="" textlink="">
          <xdr:nvSpPr>
            <xdr:cNvPr id="4105" name="Option Button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8</xdr:row>
          <xdr:rowOff>0</xdr:rowOff>
        </xdr:from>
        <xdr:to>
          <xdr:col>7</xdr:col>
          <xdr:colOff>12700</xdr:colOff>
          <xdr:row>9</xdr:row>
          <xdr:rowOff>0</xdr:rowOff>
        </xdr:to>
        <xdr:sp macro="" textlink="">
          <xdr:nvSpPr>
            <xdr:cNvPr id="4106" name="Group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8</xdr:row>
          <xdr:rowOff>88900</xdr:rowOff>
        </xdr:from>
        <xdr:to>
          <xdr:col>4</xdr:col>
          <xdr:colOff>546100</xdr:colOff>
          <xdr:row>8</xdr:row>
          <xdr:rowOff>304800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4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8</xdr:row>
          <xdr:rowOff>50800</xdr:rowOff>
        </xdr:from>
        <xdr:to>
          <xdr:col>6</xdr:col>
          <xdr:colOff>558800</xdr:colOff>
          <xdr:row>8</xdr:row>
          <xdr:rowOff>355600</xdr:rowOff>
        </xdr:to>
        <xdr:sp macro="" textlink="">
          <xdr:nvSpPr>
            <xdr:cNvPr id="4108" name="Option Butto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4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4112" name="Group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4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9</xdr:row>
          <xdr:rowOff>127000</xdr:rowOff>
        </xdr:from>
        <xdr:to>
          <xdr:col>4</xdr:col>
          <xdr:colOff>520700</xdr:colOff>
          <xdr:row>9</xdr:row>
          <xdr:rowOff>635000</xdr:rowOff>
        </xdr:to>
        <xdr:sp macro="" textlink="">
          <xdr:nvSpPr>
            <xdr:cNvPr id="4113" name="Option Button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4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317500</xdr:colOff>
          <xdr:row>9</xdr:row>
          <xdr:rowOff>127000</xdr:rowOff>
        </xdr:from>
        <xdr:to>
          <xdr:col>6</xdr:col>
          <xdr:colOff>558800</xdr:colOff>
          <xdr:row>9</xdr:row>
          <xdr:rowOff>635000</xdr:rowOff>
        </xdr:to>
        <xdr:sp macro="" textlink="">
          <xdr:nvSpPr>
            <xdr:cNvPr id="4114" name="Option Button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4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6</xdr:col>
      <xdr:colOff>53301</xdr:colOff>
      <xdr:row>10</xdr:row>
      <xdr:rowOff>128438</xdr:rowOff>
    </xdr:from>
    <xdr:to>
      <xdr:col>6</xdr:col>
      <xdr:colOff>375167</xdr:colOff>
      <xdr:row>12</xdr:row>
      <xdr:rowOff>69102</xdr:rowOff>
    </xdr:to>
    <xdr:pic>
      <xdr:nvPicPr>
        <xdr:cNvPr id="37" name="Imagen 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2" t="10746" r="10846" b="8999"/>
        <a:stretch/>
      </xdr:blipFill>
      <xdr:spPr>
        <a:xfrm>
          <a:off x="6644601" y="3671738"/>
          <a:ext cx="321866" cy="306424"/>
        </a:xfrm>
        <a:prstGeom prst="rect">
          <a:avLst/>
        </a:prstGeom>
      </xdr:spPr>
    </xdr:pic>
    <xdr:clientData/>
  </xdr:twoCellAnchor>
  <xdr:twoCellAnchor editAs="absolute">
    <xdr:from>
      <xdr:col>5</xdr:col>
      <xdr:colOff>495862</xdr:colOff>
      <xdr:row>10</xdr:row>
      <xdr:rowOff>126124</xdr:rowOff>
    </xdr:from>
    <xdr:to>
      <xdr:col>5</xdr:col>
      <xdr:colOff>818497</xdr:colOff>
      <xdr:row>12</xdr:row>
      <xdr:rowOff>67158</xdr:rowOff>
    </xdr:to>
    <xdr:grpSp>
      <xdr:nvGrpSpPr>
        <xdr:cNvPr id="38" name="Grupo 3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pSpPr/>
      </xdr:nvGrpSpPr>
      <xdr:grpSpPr>
        <a:xfrm>
          <a:off x="6859973" y="3724457"/>
          <a:ext cx="322635" cy="336145"/>
          <a:chOff x="5818414" y="9103178"/>
          <a:chExt cx="2000250" cy="1997529"/>
        </a:xfrm>
      </xdr:grpSpPr>
      <xdr:sp macro="" textlink="">
        <xdr:nvSpPr>
          <xdr:cNvPr id="39" name="Elipse 38">
            <a:extLst>
              <a:ext uri="{FF2B5EF4-FFF2-40B4-BE49-F238E27FC236}">
                <a16:creationId xmlns:a16="http://schemas.microsoft.com/office/drawing/2014/main" id="{00000000-0008-0000-0400-000027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40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400-000028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xdr:twoCellAnchor editAs="absolute">
    <xdr:from>
      <xdr:col>6</xdr:col>
      <xdr:colOff>456203</xdr:colOff>
      <xdr:row>10</xdr:row>
      <xdr:rowOff>123416</xdr:rowOff>
    </xdr:from>
    <xdr:to>
      <xdr:col>6</xdr:col>
      <xdr:colOff>778836</xdr:colOff>
      <xdr:row>12</xdr:row>
      <xdr:rowOff>64942</xdr:rowOff>
    </xdr:to>
    <xdr:grpSp>
      <xdr:nvGrpSpPr>
        <xdr:cNvPr id="41" name="Grupo 4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pSpPr/>
      </xdr:nvGrpSpPr>
      <xdr:grpSpPr>
        <a:xfrm flipH="1">
          <a:off x="7779870" y="3721749"/>
          <a:ext cx="322633" cy="336637"/>
          <a:chOff x="5818414" y="9103178"/>
          <a:chExt cx="2000250" cy="1997529"/>
        </a:xfrm>
      </xdr:grpSpPr>
      <xdr:sp macro="" textlink="">
        <xdr:nvSpPr>
          <xdr:cNvPr id="42" name="Elipse 41">
            <a:extLst>
              <a:ext uri="{FF2B5EF4-FFF2-40B4-BE49-F238E27FC236}">
                <a16:creationId xmlns:a16="http://schemas.microsoft.com/office/drawing/2014/main" id="{00000000-0008-0000-0400-00002A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43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400-00002B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5</xdr:row>
          <xdr:rowOff>63500</xdr:rowOff>
        </xdr:from>
        <xdr:to>
          <xdr:col>5</xdr:col>
          <xdr:colOff>558800</xdr:colOff>
          <xdr:row>5</xdr:row>
          <xdr:rowOff>330200</xdr:rowOff>
        </xdr:to>
        <xdr:sp macro="" textlink="">
          <xdr:nvSpPr>
            <xdr:cNvPr id="4115" name="Option Button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4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6</xdr:row>
          <xdr:rowOff>63500</xdr:rowOff>
        </xdr:from>
        <xdr:to>
          <xdr:col>5</xdr:col>
          <xdr:colOff>558800</xdr:colOff>
          <xdr:row>6</xdr:row>
          <xdr:rowOff>330200</xdr:rowOff>
        </xdr:to>
        <xdr:sp macro="" textlink="">
          <xdr:nvSpPr>
            <xdr:cNvPr id="4116" name="Option Button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4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330200</xdr:colOff>
          <xdr:row>7</xdr:row>
          <xdr:rowOff>165100</xdr:rowOff>
        </xdr:from>
        <xdr:to>
          <xdr:col>5</xdr:col>
          <xdr:colOff>558800</xdr:colOff>
          <xdr:row>7</xdr:row>
          <xdr:rowOff>419100</xdr:rowOff>
        </xdr:to>
        <xdr:sp macro="" textlink="">
          <xdr:nvSpPr>
            <xdr:cNvPr id="4117" name="Option Button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4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8</xdr:row>
          <xdr:rowOff>63500</xdr:rowOff>
        </xdr:from>
        <xdr:to>
          <xdr:col>5</xdr:col>
          <xdr:colOff>558800</xdr:colOff>
          <xdr:row>8</xdr:row>
          <xdr:rowOff>330200</xdr:rowOff>
        </xdr:to>
        <xdr:sp macro="" textlink="">
          <xdr:nvSpPr>
            <xdr:cNvPr id="4118" name="Option Button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4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330200</xdr:colOff>
          <xdr:row>9</xdr:row>
          <xdr:rowOff>254000</xdr:rowOff>
        </xdr:from>
        <xdr:to>
          <xdr:col>5</xdr:col>
          <xdr:colOff>558800</xdr:colOff>
          <xdr:row>9</xdr:row>
          <xdr:rowOff>508000</xdr:rowOff>
        </xdr:to>
        <xdr:sp macro="" textlink="">
          <xdr:nvSpPr>
            <xdr:cNvPr id="4119" name="Option Button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4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7</xdr:col>
          <xdr:colOff>12700</xdr:colOff>
          <xdr:row>6</xdr:row>
          <xdr:rowOff>0</xdr:rowOff>
        </xdr:to>
        <xdr:sp macro="" textlink="">
          <xdr:nvSpPr>
            <xdr:cNvPr id="7169" name="Group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5</xdr:row>
          <xdr:rowOff>63500</xdr:rowOff>
        </xdr:from>
        <xdr:to>
          <xdr:col>4</xdr:col>
          <xdr:colOff>558800</xdr:colOff>
          <xdr:row>5</xdr:row>
          <xdr:rowOff>355600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</xdr:row>
          <xdr:rowOff>63500</xdr:rowOff>
        </xdr:from>
        <xdr:to>
          <xdr:col>6</xdr:col>
          <xdr:colOff>533400</xdr:colOff>
          <xdr:row>5</xdr:row>
          <xdr:rowOff>355600</xdr:rowOff>
        </xdr:to>
        <xdr:sp macro="" textlink="">
          <xdr:nvSpPr>
            <xdr:cNvPr id="7171" name="Option Butto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7</xdr:col>
          <xdr:colOff>12700</xdr:colOff>
          <xdr:row>7</xdr:row>
          <xdr:rowOff>0</xdr:rowOff>
        </xdr:to>
        <xdr:sp macro="" textlink="">
          <xdr:nvSpPr>
            <xdr:cNvPr id="7172" name="Group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6</xdr:row>
          <xdr:rowOff>88900</xdr:rowOff>
        </xdr:from>
        <xdr:to>
          <xdr:col>4</xdr:col>
          <xdr:colOff>533400</xdr:colOff>
          <xdr:row>6</xdr:row>
          <xdr:rowOff>330200</xdr:rowOff>
        </xdr:to>
        <xdr:sp macro="" textlink="">
          <xdr:nvSpPr>
            <xdr:cNvPr id="7173" name="Option Button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</xdr:row>
          <xdr:rowOff>76200</xdr:rowOff>
        </xdr:from>
        <xdr:to>
          <xdr:col>6</xdr:col>
          <xdr:colOff>520700</xdr:colOff>
          <xdr:row>6</xdr:row>
          <xdr:rowOff>330200</xdr:rowOff>
        </xdr:to>
        <xdr:sp macro="" textlink="">
          <xdr:nvSpPr>
            <xdr:cNvPr id="7174" name="Option Button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7</xdr:col>
          <xdr:colOff>12700</xdr:colOff>
          <xdr:row>8</xdr:row>
          <xdr:rowOff>0</xdr:rowOff>
        </xdr:to>
        <xdr:sp macro="" textlink="">
          <xdr:nvSpPr>
            <xdr:cNvPr id="7175" name="Group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7</xdr:row>
          <xdr:rowOff>76200</xdr:rowOff>
        </xdr:from>
        <xdr:to>
          <xdr:col>4</xdr:col>
          <xdr:colOff>558800</xdr:colOff>
          <xdr:row>7</xdr:row>
          <xdr:rowOff>520700</xdr:rowOff>
        </xdr:to>
        <xdr:sp macro="" textlink="">
          <xdr:nvSpPr>
            <xdr:cNvPr id="7176" name="Option Button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292100</xdr:colOff>
          <xdr:row>7</xdr:row>
          <xdr:rowOff>76200</xdr:rowOff>
        </xdr:from>
        <xdr:to>
          <xdr:col>6</xdr:col>
          <xdr:colOff>520700</xdr:colOff>
          <xdr:row>7</xdr:row>
          <xdr:rowOff>520700</xdr:rowOff>
        </xdr:to>
        <xdr:sp macro="" textlink="">
          <xdr:nvSpPr>
            <xdr:cNvPr id="7177" name="Option Button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7</xdr:col>
          <xdr:colOff>12700</xdr:colOff>
          <xdr:row>9</xdr:row>
          <xdr:rowOff>0</xdr:rowOff>
        </xdr:to>
        <xdr:sp macro="" textlink="">
          <xdr:nvSpPr>
            <xdr:cNvPr id="7178" name="Group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8</xdr:row>
          <xdr:rowOff>101600</xdr:rowOff>
        </xdr:from>
        <xdr:to>
          <xdr:col>4</xdr:col>
          <xdr:colOff>533400</xdr:colOff>
          <xdr:row>9</xdr:row>
          <xdr:rowOff>0</xdr:rowOff>
        </xdr:to>
        <xdr:sp macro="" textlink="">
          <xdr:nvSpPr>
            <xdr:cNvPr id="7179" name="Option Button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292100</xdr:colOff>
          <xdr:row>8</xdr:row>
          <xdr:rowOff>101600</xdr:rowOff>
        </xdr:from>
        <xdr:to>
          <xdr:col>6</xdr:col>
          <xdr:colOff>520700</xdr:colOff>
          <xdr:row>9</xdr:row>
          <xdr:rowOff>0</xdr:rowOff>
        </xdr:to>
        <xdr:sp macro="" textlink="">
          <xdr:nvSpPr>
            <xdr:cNvPr id="7180" name="Option Button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5</xdr:col>
      <xdr:colOff>577037</xdr:colOff>
      <xdr:row>9</xdr:row>
      <xdr:rowOff>110298</xdr:rowOff>
    </xdr:from>
    <xdr:to>
      <xdr:col>6</xdr:col>
      <xdr:colOff>9903</xdr:colOff>
      <xdr:row>9</xdr:row>
      <xdr:rowOff>111076</xdr:rowOff>
    </xdr:to>
    <xdr:pic>
      <xdr:nvPicPr>
        <xdr:cNvPr id="22" name="Imagen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2" t="10746" r="10846" b="8999"/>
        <a:stretch/>
      </xdr:blipFill>
      <xdr:spPr>
        <a:xfrm>
          <a:off x="6249704" y="2830638"/>
          <a:ext cx="321866" cy="306424"/>
        </a:xfrm>
        <a:prstGeom prst="rect">
          <a:avLst/>
        </a:prstGeom>
      </xdr:spPr>
    </xdr:pic>
    <xdr:clientData/>
  </xdr:twoCellAnchor>
  <xdr:twoCellAnchor editAs="absolute">
    <xdr:from>
      <xdr:col>5</xdr:col>
      <xdr:colOff>159173</xdr:colOff>
      <xdr:row>9</xdr:row>
      <xdr:rowOff>102971</xdr:rowOff>
    </xdr:from>
    <xdr:to>
      <xdr:col>5</xdr:col>
      <xdr:colOff>481808</xdr:colOff>
      <xdr:row>9</xdr:row>
      <xdr:rowOff>111739</xdr:rowOff>
    </xdr:to>
    <xdr:grpSp>
      <xdr:nvGrpSpPr>
        <xdr:cNvPr id="23" name="Grupo 2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GrpSpPr/>
      </xdr:nvGrpSpPr>
      <xdr:grpSpPr>
        <a:xfrm>
          <a:off x="6452729" y="2981638"/>
          <a:ext cx="322635" cy="8768"/>
          <a:chOff x="5818414" y="9103178"/>
          <a:chExt cx="2000250" cy="1997529"/>
        </a:xfrm>
      </xdr:grpSpPr>
      <xdr:sp macro="" textlink="">
        <xdr:nvSpPr>
          <xdr:cNvPr id="24" name="Elipse 23">
            <a:extLst>
              <a:ext uri="{FF2B5EF4-FFF2-40B4-BE49-F238E27FC236}">
                <a16:creationId xmlns:a16="http://schemas.microsoft.com/office/drawing/2014/main" id="{00000000-0008-0000-0500-000018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25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xdr:twoCellAnchor editAs="absolute">
    <xdr:from>
      <xdr:col>6</xdr:col>
      <xdr:colOff>90939</xdr:colOff>
      <xdr:row>9</xdr:row>
      <xdr:rowOff>105276</xdr:rowOff>
    </xdr:from>
    <xdr:to>
      <xdr:col>6</xdr:col>
      <xdr:colOff>413572</xdr:colOff>
      <xdr:row>9</xdr:row>
      <xdr:rowOff>106916</xdr:rowOff>
    </xdr:to>
    <xdr:grpSp>
      <xdr:nvGrpSpPr>
        <xdr:cNvPr id="26" name="Grupo 2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GrpSpPr/>
      </xdr:nvGrpSpPr>
      <xdr:grpSpPr>
        <a:xfrm flipH="1">
          <a:off x="7372272" y="2983943"/>
          <a:ext cx="322633" cy="1640"/>
          <a:chOff x="5818414" y="9103178"/>
          <a:chExt cx="2000250" cy="1997529"/>
        </a:xfrm>
      </xdr:grpSpPr>
      <xdr:sp macro="" textlink="">
        <xdr:nvSpPr>
          <xdr:cNvPr id="27" name="Elipse 26"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28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330200</xdr:colOff>
          <xdr:row>5</xdr:row>
          <xdr:rowOff>63500</xdr:rowOff>
        </xdr:from>
        <xdr:to>
          <xdr:col>5</xdr:col>
          <xdr:colOff>558800</xdr:colOff>
          <xdr:row>5</xdr:row>
          <xdr:rowOff>355600</xdr:rowOff>
        </xdr:to>
        <xdr:sp macro="" textlink="">
          <xdr:nvSpPr>
            <xdr:cNvPr id="7181" name="Option Button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330200</xdr:colOff>
          <xdr:row>6</xdr:row>
          <xdr:rowOff>63500</xdr:rowOff>
        </xdr:from>
        <xdr:to>
          <xdr:col>5</xdr:col>
          <xdr:colOff>558800</xdr:colOff>
          <xdr:row>6</xdr:row>
          <xdr:rowOff>355600</xdr:rowOff>
        </xdr:to>
        <xdr:sp macro="" textlink="">
          <xdr:nvSpPr>
            <xdr:cNvPr id="7182" name="Option Button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7</xdr:row>
          <xdr:rowOff>165100</xdr:rowOff>
        </xdr:from>
        <xdr:to>
          <xdr:col>5</xdr:col>
          <xdr:colOff>546100</xdr:colOff>
          <xdr:row>7</xdr:row>
          <xdr:rowOff>457200</xdr:rowOff>
        </xdr:to>
        <xdr:sp macro="" textlink="">
          <xdr:nvSpPr>
            <xdr:cNvPr id="7183" name="Option Button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330200</xdr:colOff>
          <xdr:row>8</xdr:row>
          <xdr:rowOff>63500</xdr:rowOff>
        </xdr:from>
        <xdr:to>
          <xdr:col>5</xdr:col>
          <xdr:colOff>558800</xdr:colOff>
          <xdr:row>8</xdr:row>
          <xdr:rowOff>355600</xdr:rowOff>
        </xdr:to>
        <xdr:sp macro="" textlink="">
          <xdr:nvSpPr>
            <xdr:cNvPr id="7184" name="Option Button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6</xdr:col>
      <xdr:colOff>287867</xdr:colOff>
      <xdr:row>9</xdr:row>
      <xdr:rowOff>152400</xdr:rowOff>
    </xdr:from>
    <xdr:to>
      <xdr:col>6</xdr:col>
      <xdr:colOff>610500</xdr:colOff>
      <xdr:row>11</xdr:row>
      <xdr:rowOff>93925</xdr:rowOff>
    </xdr:to>
    <xdr:grpSp>
      <xdr:nvGrpSpPr>
        <xdr:cNvPr id="32" name="Grupo 4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pSpPr/>
      </xdr:nvGrpSpPr>
      <xdr:grpSpPr>
        <a:xfrm flipH="1">
          <a:off x="7569200" y="3031067"/>
          <a:ext cx="322633" cy="336636"/>
          <a:chOff x="5818414" y="9103178"/>
          <a:chExt cx="2000250" cy="1997529"/>
        </a:xfrm>
      </xdr:grpSpPr>
      <xdr:sp macro="" textlink="">
        <xdr:nvSpPr>
          <xdr:cNvPr id="33" name="Elipse 41">
            <a:extLst>
              <a:ext uri="{FF2B5EF4-FFF2-40B4-BE49-F238E27FC236}">
                <a16:creationId xmlns:a16="http://schemas.microsoft.com/office/drawing/2014/main" id="{00000000-0008-0000-0500-000021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34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xdr:twoCellAnchor editAs="absolute">
    <xdr:from>
      <xdr:col>5</xdr:col>
      <xdr:colOff>736600</xdr:colOff>
      <xdr:row>9</xdr:row>
      <xdr:rowOff>143934</xdr:rowOff>
    </xdr:from>
    <xdr:to>
      <xdr:col>6</xdr:col>
      <xdr:colOff>169466</xdr:colOff>
      <xdr:row>11</xdr:row>
      <xdr:rowOff>84597</xdr:rowOff>
    </xdr:to>
    <xdr:pic>
      <xdr:nvPicPr>
        <xdr:cNvPr id="35" name="Imagen 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2" t="10746" r="10846" b="8999"/>
        <a:stretch/>
      </xdr:blipFill>
      <xdr:spPr>
        <a:xfrm>
          <a:off x="6409267" y="2878667"/>
          <a:ext cx="321866" cy="313197"/>
        </a:xfrm>
        <a:prstGeom prst="rect">
          <a:avLst/>
        </a:prstGeom>
      </xdr:spPr>
    </xdr:pic>
    <xdr:clientData/>
  </xdr:twoCellAnchor>
  <xdr:twoCellAnchor editAs="absolute">
    <xdr:from>
      <xdr:col>5</xdr:col>
      <xdr:colOff>296333</xdr:colOff>
      <xdr:row>9</xdr:row>
      <xdr:rowOff>135467</xdr:rowOff>
    </xdr:from>
    <xdr:to>
      <xdr:col>5</xdr:col>
      <xdr:colOff>618968</xdr:colOff>
      <xdr:row>11</xdr:row>
      <xdr:rowOff>76500</xdr:rowOff>
    </xdr:to>
    <xdr:grpSp>
      <xdr:nvGrpSpPr>
        <xdr:cNvPr id="36" name="Grupo 3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GrpSpPr/>
      </xdr:nvGrpSpPr>
      <xdr:grpSpPr>
        <a:xfrm>
          <a:off x="6589889" y="3014134"/>
          <a:ext cx="322635" cy="336144"/>
          <a:chOff x="5818414" y="9103178"/>
          <a:chExt cx="2000250" cy="1997529"/>
        </a:xfrm>
      </xdr:grpSpPr>
      <xdr:sp macro="" textlink="">
        <xdr:nvSpPr>
          <xdr:cNvPr id="37" name="Elipse 38">
            <a:extLst>
              <a:ext uri="{FF2B5EF4-FFF2-40B4-BE49-F238E27FC236}">
                <a16:creationId xmlns:a16="http://schemas.microsoft.com/office/drawing/2014/main" id="{00000000-0008-0000-0500-000025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38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500-000026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8193" name="Group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5</xdr:row>
          <xdr:rowOff>50800</xdr:rowOff>
        </xdr:from>
        <xdr:to>
          <xdr:col>4</xdr:col>
          <xdr:colOff>520700</xdr:colOff>
          <xdr:row>5</xdr:row>
          <xdr:rowOff>342900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</xdr:row>
          <xdr:rowOff>50800</xdr:rowOff>
        </xdr:from>
        <xdr:to>
          <xdr:col>6</xdr:col>
          <xdr:colOff>495300</xdr:colOff>
          <xdr:row>5</xdr:row>
          <xdr:rowOff>330200</xdr:rowOff>
        </xdr:to>
        <xdr:sp macro="" textlink="">
          <xdr:nvSpPr>
            <xdr:cNvPr id="8195" name="Option Button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6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8196" name="Group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6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6</xdr:row>
          <xdr:rowOff>139700</xdr:rowOff>
        </xdr:from>
        <xdr:to>
          <xdr:col>4</xdr:col>
          <xdr:colOff>558800</xdr:colOff>
          <xdr:row>7</xdr:row>
          <xdr:rowOff>0</xdr:rowOff>
        </xdr:to>
        <xdr:sp macro="" textlink="">
          <xdr:nvSpPr>
            <xdr:cNvPr id="8197" name="Option Button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6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</xdr:row>
          <xdr:rowOff>165100</xdr:rowOff>
        </xdr:from>
        <xdr:to>
          <xdr:col>6</xdr:col>
          <xdr:colOff>533400</xdr:colOff>
          <xdr:row>7</xdr:row>
          <xdr:rowOff>0</xdr:rowOff>
        </xdr:to>
        <xdr:sp macro="" textlink="">
          <xdr:nvSpPr>
            <xdr:cNvPr id="8198" name="Option Button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6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8199" name="Group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6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7</xdr:row>
          <xdr:rowOff>63500</xdr:rowOff>
        </xdr:from>
        <xdr:to>
          <xdr:col>4</xdr:col>
          <xdr:colOff>520700</xdr:colOff>
          <xdr:row>7</xdr:row>
          <xdr:rowOff>330200</xdr:rowOff>
        </xdr:to>
        <xdr:sp macro="" textlink="">
          <xdr:nvSpPr>
            <xdr:cNvPr id="8200" name="Option Button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6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</xdr:row>
          <xdr:rowOff>63500</xdr:rowOff>
        </xdr:from>
        <xdr:to>
          <xdr:col>6</xdr:col>
          <xdr:colOff>495300</xdr:colOff>
          <xdr:row>7</xdr:row>
          <xdr:rowOff>330200</xdr:rowOff>
        </xdr:to>
        <xdr:sp macro="" textlink="">
          <xdr:nvSpPr>
            <xdr:cNvPr id="8201" name="Option Button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6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8202" name="Group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6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8</xdr:row>
          <xdr:rowOff>139700</xdr:rowOff>
        </xdr:from>
        <xdr:to>
          <xdr:col>4</xdr:col>
          <xdr:colOff>520700</xdr:colOff>
          <xdr:row>8</xdr:row>
          <xdr:rowOff>457200</xdr:rowOff>
        </xdr:to>
        <xdr:sp macro="" textlink="">
          <xdr:nvSpPr>
            <xdr:cNvPr id="8203" name="Option Button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6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8</xdr:row>
          <xdr:rowOff>139700</xdr:rowOff>
        </xdr:from>
        <xdr:to>
          <xdr:col>6</xdr:col>
          <xdr:colOff>520700</xdr:colOff>
          <xdr:row>8</xdr:row>
          <xdr:rowOff>457200</xdr:rowOff>
        </xdr:to>
        <xdr:sp macro="" textlink="">
          <xdr:nvSpPr>
            <xdr:cNvPr id="8204" name="Option Button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6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8205" name="Group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6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9</xdr:row>
          <xdr:rowOff>101600</xdr:rowOff>
        </xdr:from>
        <xdr:to>
          <xdr:col>4</xdr:col>
          <xdr:colOff>558800</xdr:colOff>
          <xdr:row>9</xdr:row>
          <xdr:rowOff>304800</xdr:rowOff>
        </xdr:to>
        <xdr:sp macro="" textlink="">
          <xdr:nvSpPr>
            <xdr:cNvPr id="8206" name="Option Button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6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9</xdr:row>
          <xdr:rowOff>101600</xdr:rowOff>
        </xdr:from>
        <xdr:to>
          <xdr:col>6</xdr:col>
          <xdr:colOff>558800</xdr:colOff>
          <xdr:row>9</xdr:row>
          <xdr:rowOff>317500</xdr:rowOff>
        </xdr:to>
        <xdr:sp macro="" textlink="">
          <xdr:nvSpPr>
            <xdr:cNvPr id="8207" name="Option Button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6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8208" name="Group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6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10</xdr:row>
          <xdr:rowOff>63500</xdr:rowOff>
        </xdr:from>
        <xdr:to>
          <xdr:col>4</xdr:col>
          <xdr:colOff>558800</xdr:colOff>
          <xdr:row>10</xdr:row>
          <xdr:rowOff>355600</xdr:rowOff>
        </xdr:to>
        <xdr:sp macro="" textlink="">
          <xdr:nvSpPr>
            <xdr:cNvPr id="8209" name="Option Button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6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10</xdr:row>
          <xdr:rowOff>63500</xdr:rowOff>
        </xdr:from>
        <xdr:to>
          <xdr:col>6</xdr:col>
          <xdr:colOff>533400</xdr:colOff>
          <xdr:row>10</xdr:row>
          <xdr:rowOff>355600</xdr:rowOff>
        </xdr:to>
        <xdr:sp macro="" textlink="">
          <xdr:nvSpPr>
            <xdr:cNvPr id="8210" name="Option Button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6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8211" name="Group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6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11</xdr:row>
          <xdr:rowOff>63500</xdr:rowOff>
        </xdr:from>
        <xdr:to>
          <xdr:col>4</xdr:col>
          <xdr:colOff>520700</xdr:colOff>
          <xdr:row>11</xdr:row>
          <xdr:rowOff>330200</xdr:rowOff>
        </xdr:to>
        <xdr:sp macro="" textlink="">
          <xdr:nvSpPr>
            <xdr:cNvPr id="8212" name="Option Button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6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11</xdr:row>
          <xdr:rowOff>76200</xdr:rowOff>
        </xdr:from>
        <xdr:to>
          <xdr:col>6</xdr:col>
          <xdr:colOff>482600</xdr:colOff>
          <xdr:row>11</xdr:row>
          <xdr:rowOff>342900</xdr:rowOff>
        </xdr:to>
        <xdr:sp macro="" textlink="">
          <xdr:nvSpPr>
            <xdr:cNvPr id="8213" name="Option Button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6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5</xdr:col>
      <xdr:colOff>503198</xdr:colOff>
      <xdr:row>12</xdr:row>
      <xdr:rowOff>111599</xdr:rowOff>
    </xdr:from>
    <xdr:to>
      <xdr:col>5</xdr:col>
      <xdr:colOff>825064</xdr:colOff>
      <xdr:row>14</xdr:row>
      <xdr:rowOff>52263</xdr:rowOff>
    </xdr:to>
    <xdr:pic>
      <xdr:nvPicPr>
        <xdr:cNvPr id="28" name="Imagen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2" t="10746" r="10846" b="8999"/>
        <a:stretch/>
      </xdr:blipFill>
      <xdr:spPr>
        <a:xfrm>
          <a:off x="6405311" y="4020659"/>
          <a:ext cx="321866" cy="306424"/>
        </a:xfrm>
        <a:prstGeom prst="rect">
          <a:avLst/>
        </a:prstGeom>
      </xdr:spPr>
    </xdr:pic>
    <xdr:clientData/>
  </xdr:twoCellAnchor>
  <xdr:twoCellAnchor editAs="absolute">
    <xdr:from>
      <xdr:col>5</xdr:col>
      <xdr:colOff>84275</xdr:colOff>
      <xdr:row>12</xdr:row>
      <xdr:rowOff>104272</xdr:rowOff>
    </xdr:from>
    <xdr:to>
      <xdr:col>5</xdr:col>
      <xdr:colOff>406910</xdr:colOff>
      <xdr:row>14</xdr:row>
      <xdr:rowOff>45306</xdr:rowOff>
    </xdr:to>
    <xdr:grpSp>
      <xdr:nvGrpSpPr>
        <xdr:cNvPr id="32" name="Grupo 3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pSpPr/>
      </xdr:nvGrpSpPr>
      <xdr:grpSpPr>
        <a:xfrm>
          <a:off x="6645942" y="4069494"/>
          <a:ext cx="322635" cy="336145"/>
          <a:chOff x="5818414" y="9103178"/>
          <a:chExt cx="2000250" cy="1997529"/>
        </a:xfrm>
      </xdr:grpSpPr>
      <xdr:sp macro="" textlink="">
        <xdr:nvSpPr>
          <xdr:cNvPr id="33" name="Elipse 32">
            <a:extLst>
              <a:ext uri="{FF2B5EF4-FFF2-40B4-BE49-F238E27FC236}">
                <a16:creationId xmlns:a16="http://schemas.microsoft.com/office/drawing/2014/main" id="{00000000-0008-0000-0600-000021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34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600-000022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xdr:twoCellAnchor editAs="absolute">
    <xdr:from>
      <xdr:col>6</xdr:col>
      <xdr:colOff>25567</xdr:colOff>
      <xdr:row>12</xdr:row>
      <xdr:rowOff>106577</xdr:rowOff>
    </xdr:from>
    <xdr:to>
      <xdr:col>6</xdr:col>
      <xdr:colOff>348200</xdr:colOff>
      <xdr:row>14</xdr:row>
      <xdr:rowOff>48103</xdr:rowOff>
    </xdr:to>
    <xdr:grpSp>
      <xdr:nvGrpSpPr>
        <xdr:cNvPr id="35" name="Grupo 3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pSpPr/>
      </xdr:nvGrpSpPr>
      <xdr:grpSpPr>
        <a:xfrm flipH="1">
          <a:off x="7560900" y="4071799"/>
          <a:ext cx="322633" cy="336637"/>
          <a:chOff x="5818414" y="9103178"/>
          <a:chExt cx="2000250" cy="1997529"/>
        </a:xfrm>
      </xdr:grpSpPr>
      <xdr:sp macro="" textlink="">
        <xdr:nvSpPr>
          <xdr:cNvPr id="36" name="Elipse 35">
            <a:extLst>
              <a:ext uri="{FF2B5EF4-FFF2-40B4-BE49-F238E27FC236}">
                <a16:creationId xmlns:a16="http://schemas.microsoft.com/office/drawing/2014/main" id="{00000000-0008-0000-0600-000024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37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600-000025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330200</xdr:colOff>
          <xdr:row>5</xdr:row>
          <xdr:rowOff>50800</xdr:rowOff>
        </xdr:from>
        <xdr:to>
          <xdr:col>5</xdr:col>
          <xdr:colOff>520700</xdr:colOff>
          <xdr:row>5</xdr:row>
          <xdr:rowOff>342900</xdr:rowOff>
        </xdr:to>
        <xdr:sp macro="" textlink="">
          <xdr:nvSpPr>
            <xdr:cNvPr id="8214" name="Option Button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6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330200</xdr:colOff>
          <xdr:row>6</xdr:row>
          <xdr:rowOff>50800</xdr:rowOff>
        </xdr:from>
        <xdr:to>
          <xdr:col>5</xdr:col>
          <xdr:colOff>520700</xdr:colOff>
          <xdr:row>6</xdr:row>
          <xdr:rowOff>342900</xdr:rowOff>
        </xdr:to>
        <xdr:sp macro="" textlink="">
          <xdr:nvSpPr>
            <xdr:cNvPr id="8215" name="Option Button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6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330200</xdr:colOff>
          <xdr:row>7</xdr:row>
          <xdr:rowOff>50800</xdr:rowOff>
        </xdr:from>
        <xdr:to>
          <xdr:col>5</xdr:col>
          <xdr:colOff>520700</xdr:colOff>
          <xdr:row>7</xdr:row>
          <xdr:rowOff>342900</xdr:rowOff>
        </xdr:to>
        <xdr:sp macro="" textlink="">
          <xdr:nvSpPr>
            <xdr:cNvPr id="8216" name="Option Button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6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330200</xdr:colOff>
          <xdr:row>8</xdr:row>
          <xdr:rowOff>139700</xdr:rowOff>
        </xdr:from>
        <xdr:to>
          <xdr:col>5</xdr:col>
          <xdr:colOff>520700</xdr:colOff>
          <xdr:row>8</xdr:row>
          <xdr:rowOff>431800</xdr:rowOff>
        </xdr:to>
        <xdr:sp macro="" textlink="">
          <xdr:nvSpPr>
            <xdr:cNvPr id="8217" name="Option Button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6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330200</xdr:colOff>
          <xdr:row>9</xdr:row>
          <xdr:rowOff>50800</xdr:rowOff>
        </xdr:from>
        <xdr:to>
          <xdr:col>5</xdr:col>
          <xdr:colOff>520700</xdr:colOff>
          <xdr:row>9</xdr:row>
          <xdr:rowOff>342900</xdr:rowOff>
        </xdr:to>
        <xdr:sp macro="" textlink="">
          <xdr:nvSpPr>
            <xdr:cNvPr id="8218" name="Option Button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6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330200</xdr:colOff>
          <xdr:row>10</xdr:row>
          <xdr:rowOff>50800</xdr:rowOff>
        </xdr:from>
        <xdr:to>
          <xdr:col>5</xdr:col>
          <xdr:colOff>520700</xdr:colOff>
          <xdr:row>10</xdr:row>
          <xdr:rowOff>342900</xdr:rowOff>
        </xdr:to>
        <xdr:sp macro="" textlink="">
          <xdr:nvSpPr>
            <xdr:cNvPr id="8219" name="Option Button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6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330200</xdr:colOff>
          <xdr:row>11</xdr:row>
          <xdr:rowOff>50800</xdr:rowOff>
        </xdr:from>
        <xdr:to>
          <xdr:col>5</xdr:col>
          <xdr:colOff>520700</xdr:colOff>
          <xdr:row>11</xdr:row>
          <xdr:rowOff>342900</xdr:rowOff>
        </xdr:to>
        <xdr:sp macro="" textlink="">
          <xdr:nvSpPr>
            <xdr:cNvPr id="8220" name="Option Button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6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7</xdr:col>
          <xdr:colOff>0</xdr:colOff>
          <xdr:row>6</xdr:row>
          <xdr:rowOff>12700</xdr:rowOff>
        </xdr:to>
        <xdr:sp macro="" textlink="">
          <xdr:nvSpPr>
            <xdr:cNvPr id="9217" name="Group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5</xdr:row>
          <xdr:rowOff>76200</xdr:rowOff>
        </xdr:from>
        <xdr:to>
          <xdr:col>4</xdr:col>
          <xdr:colOff>558800</xdr:colOff>
          <xdr:row>5</xdr:row>
          <xdr:rowOff>368300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7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292100</xdr:colOff>
          <xdr:row>5</xdr:row>
          <xdr:rowOff>76200</xdr:rowOff>
        </xdr:from>
        <xdr:to>
          <xdr:col>6</xdr:col>
          <xdr:colOff>508000</xdr:colOff>
          <xdr:row>5</xdr:row>
          <xdr:rowOff>368300</xdr:rowOff>
        </xdr:to>
        <xdr:sp macro="" textlink="">
          <xdr:nvSpPr>
            <xdr:cNvPr id="9219" name="Option Butto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7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7</xdr:col>
          <xdr:colOff>0</xdr:colOff>
          <xdr:row>7</xdr:row>
          <xdr:rowOff>12700</xdr:rowOff>
        </xdr:to>
        <xdr:sp macro="" textlink="">
          <xdr:nvSpPr>
            <xdr:cNvPr id="9220" name="Group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7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6</xdr:row>
          <xdr:rowOff>101600</xdr:rowOff>
        </xdr:from>
        <xdr:to>
          <xdr:col>4</xdr:col>
          <xdr:colOff>571500</xdr:colOff>
          <xdr:row>6</xdr:row>
          <xdr:rowOff>355600</xdr:rowOff>
        </xdr:to>
        <xdr:sp macro="" textlink="">
          <xdr:nvSpPr>
            <xdr:cNvPr id="9221" name="Option 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7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292100</xdr:colOff>
          <xdr:row>6</xdr:row>
          <xdr:rowOff>101600</xdr:rowOff>
        </xdr:from>
        <xdr:to>
          <xdr:col>6</xdr:col>
          <xdr:colOff>533400</xdr:colOff>
          <xdr:row>6</xdr:row>
          <xdr:rowOff>355600</xdr:rowOff>
        </xdr:to>
        <xdr:sp macro="" textlink="">
          <xdr:nvSpPr>
            <xdr:cNvPr id="9222" name="Option Butto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7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9223" name="Group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7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7</xdr:row>
          <xdr:rowOff>76200</xdr:rowOff>
        </xdr:from>
        <xdr:to>
          <xdr:col>4</xdr:col>
          <xdr:colOff>533400</xdr:colOff>
          <xdr:row>7</xdr:row>
          <xdr:rowOff>368300</xdr:rowOff>
        </xdr:to>
        <xdr:sp macro="" textlink="">
          <xdr:nvSpPr>
            <xdr:cNvPr id="9224" name="Option Button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7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292100</xdr:colOff>
          <xdr:row>7</xdr:row>
          <xdr:rowOff>88900</xdr:rowOff>
        </xdr:from>
        <xdr:to>
          <xdr:col>6</xdr:col>
          <xdr:colOff>495300</xdr:colOff>
          <xdr:row>7</xdr:row>
          <xdr:rowOff>355600</xdr:rowOff>
        </xdr:to>
        <xdr:sp macro="" textlink="">
          <xdr:nvSpPr>
            <xdr:cNvPr id="9225" name="Option Button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7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9227" name="Group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7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8</xdr:row>
          <xdr:rowOff>76200</xdr:rowOff>
        </xdr:from>
        <xdr:to>
          <xdr:col>4</xdr:col>
          <xdr:colOff>520700</xdr:colOff>
          <xdr:row>8</xdr:row>
          <xdr:rowOff>304800</xdr:rowOff>
        </xdr:to>
        <xdr:sp macro="" textlink="">
          <xdr:nvSpPr>
            <xdr:cNvPr id="9228" name="Option Button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7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292100</xdr:colOff>
          <xdr:row>8</xdr:row>
          <xdr:rowOff>88900</xdr:rowOff>
        </xdr:from>
        <xdr:to>
          <xdr:col>6</xdr:col>
          <xdr:colOff>482600</xdr:colOff>
          <xdr:row>8</xdr:row>
          <xdr:rowOff>304800</xdr:rowOff>
        </xdr:to>
        <xdr:sp macro="" textlink="">
          <xdr:nvSpPr>
            <xdr:cNvPr id="9229" name="Option Button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7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9230" name="Group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7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330200</xdr:colOff>
          <xdr:row>9</xdr:row>
          <xdr:rowOff>76200</xdr:rowOff>
        </xdr:from>
        <xdr:to>
          <xdr:col>4</xdr:col>
          <xdr:colOff>520700</xdr:colOff>
          <xdr:row>9</xdr:row>
          <xdr:rowOff>304800</xdr:rowOff>
        </xdr:to>
        <xdr:sp macro="" textlink="">
          <xdr:nvSpPr>
            <xdr:cNvPr id="9231" name="Option Button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7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292100</xdr:colOff>
          <xdr:row>9</xdr:row>
          <xdr:rowOff>76200</xdr:rowOff>
        </xdr:from>
        <xdr:to>
          <xdr:col>6</xdr:col>
          <xdr:colOff>482600</xdr:colOff>
          <xdr:row>9</xdr:row>
          <xdr:rowOff>304800</xdr:rowOff>
        </xdr:to>
        <xdr:sp macro="" textlink="">
          <xdr:nvSpPr>
            <xdr:cNvPr id="9232" name="Option Button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7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6</xdr:col>
      <xdr:colOff>38000</xdr:colOff>
      <xdr:row>10</xdr:row>
      <xdr:rowOff>111098</xdr:rowOff>
    </xdr:from>
    <xdr:to>
      <xdr:col>6</xdr:col>
      <xdr:colOff>359866</xdr:colOff>
      <xdr:row>12</xdr:row>
      <xdr:rowOff>51762</xdr:rowOff>
    </xdr:to>
    <xdr:pic>
      <xdr:nvPicPr>
        <xdr:cNvPr id="23" name="Imagen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2" t="10746" r="10846" b="8999"/>
        <a:stretch/>
      </xdr:blipFill>
      <xdr:spPr>
        <a:xfrm>
          <a:off x="6598820" y="3082898"/>
          <a:ext cx="321866" cy="306424"/>
        </a:xfrm>
        <a:prstGeom prst="rect">
          <a:avLst/>
        </a:prstGeom>
      </xdr:spPr>
    </xdr:pic>
    <xdr:clientData/>
  </xdr:twoCellAnchor>
  <xdr:twoCellAnchor editAs="absolute">
    <xdr:from>
      <xdr:col>5</xdr:col>
      <xdr:colOff>480561</xdr:colOff>
      <xdr:row>10</xdr:row>
      <xdr:rowOff>103771</xdr:rowOff>
    </xdr:from>
    <xdr:to>
      <xdr:col>5</xdr:col>
      <xdr:colOff>803196</xdr:colOff>
      <xdr:row>12</xdr:row>
      <xdr:rowOff>44805</xdr:rowOff>
    </xdr:to>
    <xdr:grpSp>
      <xdr:nvGrpSpPr>
        <xdr:cNvPr id="24" name="Grupo 2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GrpSpPr/>
      </xdr:nvGrpSpPr>
      <xdr:grpSpPr>
        <a:xfrm>
          <a:off x="6816450" y="3095327"/>
          <a:ext cx="322635" cy="336145"/>
          <a:chOff x="5818414" y="9103178"/>
          <a:chExt cx="2000250" cy="1997529"/>
        </a:xfrm>
      </xdr:grpSpPr>
      <xdr:sp macro="" textlink="">
        <xdr:nvSpPr>
          <xdr:cNvPr id="25" name="Elipse 24">
            <a:extLst>
              <a:ext uri="{FF2B5EF4-FFF2-40B4-BE49-F238E27FC236}">
                <a16:creationId xmlns:a16="http://schemas.microsoft.com/office/drawing/2014/main" id="{00000000-0008-0000-0700-000019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26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700-00001A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xdr:twoCellAnchor editAs="absolute">
    <xdr:from>
      <xdr:col>6</xdr:col>
      <xdr:colOff>440902</xdr:colOff>
      <xdr:row>10</xdr:row>
      <xdr:rowOff>106076</xdr:rowOff>
    </xdr:from>
    <xdr:to>
      <xdr:col>6</xdr:col>
      <xdr:colOff>763535</xdr:colOff>
      <xdr:row>12</xdr:row>
      <xdr:rowOff>47602</xdr:rowOff>
    </xdr:to>
    <xdr:grpSp>
      <xdr:nvGrpSpPr>
        <xdr:cNvPr id="27" name="Grupo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GrpSpPr/>
      </xdr:nvGrpSpPr>
      <xdr:grpSpPr>
        <a:xfrm flipH="1">
          <a:off x="7736346" y="3097632"/>
          <a:ext cx="322633" cy="336637"/>
          <a:chOff x="5818414" y="9103178"/>
          <a:chExt cx="2000250" cy="1997529"/>
        </a:xfrm>
      </xdr:grpSpPr>
      <xdr:sp macro="" textlink="">
        <xdr:nvSpPr>
          <xdr:cNvPr id="28" name="Elipse 27">
            <a:extLst>
              <a:ext uri="{FF2B5EF4-FFF2-40B4-BE49-F238E27FC236}">
                <a16:creationId xmlns:a16="http://schemas.microsoft.com/office/drawing/2014/main" id="{00000000-0008-0000-0700-00001C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29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700-00001D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330200</xdr:colOff>
          <xdr:row>5</xdr:row>
          <xdr:rowOff>76200</xdr:rowOff>
        </xdr:from>
        <xdr:to>
          <xdr:col>5</xdr:col>
          <xdr:colOff>558800</xdr:colOff>
          <xdr:row>5</xdr:row>
          <xdr:rowOff>368300</xdr:rowOff>
        </xdr:to>
        <xdr:sp macro="" textlink="">
          <xdr:nvSpPr>
            <xdr:cNvPr id="9233" name="Option Button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7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330200</xdr:colOff>
          <xdr:row>6</xdr:row>
          <xdr:rowOff>76200</xdr:rowOff>
        </xdr:from>
        <xdr:to>
          <xdr:col>5</xdr:col>
          <xdr:colOff>558800</xdr:colOff>
          <xdr:row>6</xdr:row>
          <xdr:rowOff>368300</xdr:rowOff>
        </xdr:to>
        <xdr:sp macro="" textlink="">
          <xdr:nvSpPr>
            <xdr:cNvPr id="9234" name="Option Button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7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330200</xdr:colOff>
          <xdr:row>7</xdr:row>
          <xdr:rowOff>76200</xdr:rowOff>
        </xdr:from>
        <xdr:to>
          <xdr:col>5</xdr:col>
          <xdr:colOff>558800</xdr:colOff>
          <xdr:row>7</xdr:row>
          <xdr:rowOff>368300</xdr:rowOff>
        </xdr:to>
        <xdr:sp macro="" textlink="">
          <xdr:nvSpPr>
            <xdr:cNvPr id="9235" name="Option Button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7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330200</xdr:colOff>
          <xdr:row>8</xdr:row>
          <xdr:rowOff>76200</xdr:rowOff>
        </xdr:from>
        <xdr:to>
          <xdr:col>5</xdr:col>
          <xdr:colOff>558800</xdr:colOff>
          <xdr:row>8</xdr:row>
          <xdr:rowOff>368300</xdr:rowOff>
        </xdr:to>
        <xdr:sp macro="" textlink="">
          <xdr:nvSpPr>
            <xdr:cNvPr id="9236" name="Option Button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7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330200</xdr:colOff>
          <xdr:row>9</xdr:row>
          <xdr:rowOff>76200</xdr:rowOff>
        </xdr:from>
        <xdr:to>
          <xdr:col>5</xdr:col>
          <xdr:colOff>558800</xdr:colOff>
          <xdr:row>9</xdr:row>
          <xdr:rowOff>368300</xdr:rowOff>
        </xdr:to>
        <xdr:sp macro="" textlink="">
          <xdr:nvSpPr>
            <xdr:cNvPr id="9237" name="Option Button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7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10241" name="Group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5</xdr:row>
          <xdr:rowOff>38100</xdr:rowOff>
        </xdr:from>
        <xdr:to>
          <xdr:col>4</xdr:col>
          <xdr:colOff>546100</xdr:colOff>
          <xdr:row>5</xdr:row>
          <xdr:rowOff>368300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8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292100</xdr:colOff>
          <xdr:row>5</xdr:row>
          <xdr:rowOff>38100</xdr:rowOff>
        </xdr:from>
        <xdr:to>
          <xdr:col>6</xdr:col>
          <xdr:colOff>558800</xdr:colOff>
          <xdr:row>5</xdr:row>
          <xdr:rowOff>368300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8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0247" name="Group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8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</xdr:row>
          <xdr:rowOff>76200</xdr:rowOff>
        </xdr:from>
        <xdr:to>
          <xdr:col>4</xdr:col>
          <xdr:colOff>520700</xdr:colOff>
          <xdr:row>6</xdr:row>
          <xdr:rowOff>304800</xdr:rowOff>
        </xdr:to>
        <xdr:sp macro="" textlink="">
          <xdr:nvSpPr>
            <xdr:cNvPr id="10248" name="Option Button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8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292100</xdr:colOff>
          <xdr:row>6</xdr:row>
          <xdr:rowOff>63500</xdr:rowOff>
        </xdr:from>
        <xdr:to>
          <xdr:col>6</xdr:col>
          <xdr:colOff>495300</xdr:colOff>
          <xdr:row>6</xdr:row>
          <xdr:rowOff>292100</xdr:rowOff>
        </xdr:to>
        <xdr:sp macro="" textlink="">
          <xdr:nvSpPr>
            <xdr:cNvPr id="10249" name="Option Button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8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0250" name="Group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8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</xdr:row>
          <xdr:rowOff>63500</xdr:rowOff>
        </xdr:from>
        <xdr:to>
          <xdr:col>4</xdr:col>
          <xdr:colOff>520700</xdr:colOff>
          <xdr:row>7</xdr:row>
          <xdr:rowOff>317500</xdr:rowOff>
        </xdr:to>
        <xdr:sp macro="" textlink="">
          <xdr:nvSpPr>
            <xdr:cNvPr id="10251" name="Option Button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8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292100</xdr:colOff>
          <xdr:row>7</xdr:row>
          <xdr:rowOff>63500</xdr:rowOff>
        </xdr:from>
        <xdr:to>
          <xdr:col>6</xdr:col>
          <xdr:colOff>520700</xdr:colOff>
          <xdr:row>7</xdr:row>
          <xdr:rowOff>317500</xdr:rowOff>
        </xdr:to>
        <xdr:sp macro="" textlink="">
          <xdr:nvSpPr>
            <xdr:cNvPr id="10252" name="Option Button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8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10253" name="Group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8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8</xdr:row>
          <xdr:rowOff>0</xdr:rowOff>
        </xdr:from>
        <xdr:to>
          <xdr:col>4</xdr:col>
          <xdr:colOff>520700</xdr:colOff>
          <xdr:row>9</xdr:row>
          <xdr:rowOff>0</xdr:rowOff>
        </xdr:to>
        <xdr:sp macro="" textlink="">
          <xdr:nvSpPr>
            <xdr:cNvPr id="10254" name="Option Button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8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292100</xdr:colOff>
          <xdr:row>8</xdr:row>
          <xdr:rowOff>0</xdr:rowOff>
        </xdr:from>
        <xdr:to>
          <xdr:col>6</xdr:col>
          <xdr:colOff>558800</xdr:colOff>
          <xdr:row>9</xdr:row>
          <xdr:rowOff>0</xdr:rowOff>
        </xdr:to>
        <xdr:sp macro="" textlink="">
          <xdr:nvSpPr>
            <xdr:cNvPr id="10255" name="Option Button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8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10263" name="Group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8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9</xdr:row>
          <xdr:rowOff>0</xdr:rowOff>
        </xdr:from>
        <xdr:to>
          <xdr:col>4</xdr:col>
          <xdr:colOff>520700</xdr:colOff>
          <xdr:row>10</xdr:row>
          <xdr:rowOff>0</xdr:rowOff>
        </xdr:to>
        <xdr:sp macro="" textlink="">
          <xdr:nvSpPr>
            <xdr:cNvPr id="10264" name="Option Button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8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292100</xdr:colOff>
          <xdr:row>9</xdr:row>
          <xdr:rowOff>0</xdr:rowOff>
        </xdr:from>
        <xdr:to>
          <xdr:col>6</xdr:col>
          <xdr:colOff>520700</xdr:colOff>
          <xdr:row>10</xdr:row>
          <xdr:rowOff>0</xdr:rowOff>
        </xdr:to>
        <xdr:sp macro="" textlink="">
          <xdr:nvSpPr>
            <xdr:cNvPr id="10265" name="Option Button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8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6</xdr:col>
      <xdr:colOff>84580</xdr:colOff>
      <xdr:row>10</xdr:row>
      <xdr:rowOff>117544</xdr:rowOff>
    </xdr:from>
    <xdr:to>
      <xdr:col>6</xdr:col>
      <xdr:colOff>406446</xdr:colOff>
      <xdr:row>12</xdr:row>
      <xdr:rowOff>58208</xdr:rowOff>
    </xdr:to>
    <xdr:pic>
      <xdr:nvPicPr>
        <xdr:cNvPr id="23" name="Imagen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2" t="10746" r="10846" b="8999"/>
        <a:stretch/>
      </xdr:blipFill>
      <xdr:spPr>
        <a:xfrm>
          <a:off x="6165340" y="3394144"/>
          <a:ext cx="321866" cy="306424"/>
        </a:xfrm>
        <a:prstGeom prst="rect">
          <a:avLst/>
        </a:prstGeom>
      </xdr:spPr>
    </xdr:pic>
    <xdr:clientData/>
  </xdr:twoCellAnchor>
  <xdr:twoCellAnchor editAs="absolute">
    <xdr:from>
      <xdr:col>5</xdr:col>
      <xdr:colOff>508091</xdr:colOff>
      <xdr:row>10</xdr:row>
      <xdr:rowOff>110217</xdr:rowOff>
    </xdr:from>
    <xdr:to>
      <xdr:col>5</xdr:col>
      <xdr:colOff>830726</xdr:colOff>
      <xdr:row>12</xdr:row>
      <xdr:rowOff>51251</xdr:rowOff>
    </xdr:to>
    <xdr:grpSp>
      <xdr:nvGrpSpPr>
        <xdr:cNvPr id="24" name="Grupo 2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GrpSpPr/>
      </xdr:nvGrpSpPr>
      <xdr:grpSpPr>
        <a:xfrm>
          <a:off x="6337391" y="3336017"/>
          <a:ext cx="322635" cy="322034"/>
          <a:chOff x="5818414" y="9103178"/>
          <a:chExt cx="2000250" cy="1997529"/>
        </a:xfrm>
      </xdr:grpSpPr>
      <xdr:sp macro="" textlink="">
        <xdr:nvSpPr>
          <xdr:cNvPr id="25" name="Elipse 24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26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800-00001A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xdr:twoCellAnchor editAs="absolute">
    <xdr:from>
      <xdr:col>6</xdr:col>
      <xdr:colOff>487482</xdr:colOff>
      <xdr:row>10</xdr:row>
      <xdr:rowOff>112522</xdr:rowOff>
    </xdr:from>
    <xdr:to>
      <xdr:col>6</xdr:col>
      <xdr:colOff>810115</xdr:colOff>
      <xdr:row>12</xdr:row>
      <xdr:rowOff>54048</xdr:rowOff>
    </xdr:to>
    <xdr:grpSp>
      <xdr:nvGrpSpPr>
        <xdr:cNvPr id="27" name="Grupo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GrpSpPr/>
      </xdr:nvGrpSpPr>
      <xdr:grpSpPr>
        <a:xfrm flipH="1">
          <a:off x="7243882" y="3338322"/>
          <a:ext cx="322633" cy="322526"/>
          <a:chOff x="5818414" y="9103178"/>
          <a:chExt cx="2000250" cy="1997529"/>
        </a:xfrm>
      </xdr:grpSpPr>
      <xdr:sp macro="" textlink="">
        <xdr:nvSpPr>
          <xdr:cNvPr id="30" name="Elipse 29">
            <a:extLst>
              <a:ext uri="{FF2B5EF4-FFF2-40B4-BE49-F238E27FC236}">
                <a16:creationId xmlns:a16="http://schemas.microsoft.com/office/drawing/2014/main" id="{00000000-0008-0000-0800-00001E000000}"/>
              </a:ext>
            </a:extLst>
          </xdr:cNvPr>
          <xdr:cNvSpPr/>
        </xdr:nvSpPr>
        <xdr:spPr>
          <a:xfrm>
            <a:off x="5818414" y="9103178"/>
            <a:ext cx="2000250" cy="1997529"/>
          </a:xfrm>
          <a:prstGeom prst="ellipse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31" name="Gráfico 42" descr="Círculo con flecha a la izquierda con relleno sólido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SpPr/>
        </xdr:nvSpPr>
        <xdr:spPr>
          <a:xfrm>
            <a:off x="6173584" y="9619600"/>
            <a:ext cx="1298881" cy="953151"/>
          </a:xfrm>
          <a:custGeom>
            <a:avLst/>
            <a:gdLst>
              <a:gd name="connsiteX0" fmla="*/ 438125 w 438124"/>
              <a:gd name="connsiteY0" fmla="*/ 161212 h 322424"/>
              <a:gd name="connsiteX1" fmla="*/ 409550 w 438124"/>
              <a:gd name="connsiteY1" fmla="*/ 189787 h 322424"/>
              <a:gd name="connsiteX2" fmla="*/ 97511 w 438124"/>
              <a:gd name="connsiteY2" fmla="*/ 189787 h 322424"/>
              <a:gd name="connsiteX3" fmla="*/ 182093 w 438124"/>
              <a:gd name="connsiteY3" fmla="*/ 274369 h 322424"/>
              <a:gd name="connsiteX4" fmla="*/ 180667 w 438124"/>
              <a:gd name="connsiteY4" fmla="*/ 314755 h 322424"/>
              <a:gd name="connsiteX5" fmla="*/ 141707 w 438124"/>
              <a:gd name="connsiteY5" fmla="*/ 314755 h 322424"/>
              <a:gd name="connsiteX6" fmla="*/ 8357 w 438124"/>
              <a:gd name="connsiteY6" fmla="*/ 181405 h 322424"/>
              <a:gd name="connsiteX7" fmla="*/ 8357 w 438124"/>
              <a:gd name="connsiteY7" fmla="*/ 141019 h 322424"/>
              <a:gd name="connsiteX8" fmla="*/ 141707 w 438124"/>
              <a:gd name="connsiteY8" fmla="*/ 7669 h 322424"/>
              <a:gd name="connsiteX9" fmla="*/ 182093 w 438124"/>
              <a:gd name="connsiteY9" fmla="*/ 9095 h 322424"/>
              <a:gd name="connsiteX10" fmla="*/ 182093 w 438124"/>
              <a:gd name="connsiteY10" fmla="*/ 48055 h 322424"/>
              <a:gd name="connsiteX11" fmla="*/ 97511 w 438124"/>
              <a:gd name="connsiteY11" fmla="*/ 132637 h 322424"/>
              <a:gd name="connsiteX12" fmla="*/ 409550 w 438124"/>
              <a:gd name="connsiteY12" fmla="*/ 132637 h 322424"/>
              <a:gd name="connsiteX13" fmla="*/ 438125 w 438124"/>
              <a:gd name="connsiteY13" fmla="*/ 161212 h 322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38124" h="322424">
                <a:moveTo>
                  <a:pt x="438125" y="161212"/>
                </a:moveTo>
                <a:cubicBezTo>
                  <a:pt x="438125" y="176994"/>
                  <a:pt x="425332" y="189787"/>
                  <a:pt x="409550" y="189787"/>
                </a:cubicBezTo>
                <a:lnTo>
                  <a:pt x="97511" y="189787"/>
                </a:lnTo>
                <a:lnTo>
                  <a:pt x="182093" y="274369"/>
                </a:lnTo>
                <a:cubicBezTo>
                  <a:pt x="192851" y="285915"/>
                  <a:pt x="192213" y="303997"/>
                  <a:pt x="180667" y="314755"/>
                </a:cubicBezTo>
                <a:cubicBezTo>
                  <a:pt x="169693" y="324981"/>
                  <a:pt x="152681" y="324981"/>
                  <a:pt x="141707" y="314755"/>
                </a:cubicBezTo>
                <a:lnTo>
                  <a:pt x="8357" y="181405"/>
                </a:lnTo>
                <a:cubicBezTo>
                  <a:pt x="-2786" y="170249"/>
                  <a:pt x="-2786" y="152176"/>
                  <a:pt x="8357" y="141019"/>
                </a:cubicBezTo>
                <a:lnTo>
                  <a:pt x="141707" y="7669"/>
                </a:lnTo>
                <a:cubicBezTo>
                  <a:pt x="153253" y="-3089"/>
                  <a:pt x="171334" y="-2451"/>
                  <a:pt x="182093" y="9095"/>
                </a:cubicBezTo>
                <a:cubicBezTo>
                  <a:pt x="192319" y="20069"/>
                  <a:pt x="192319" y="37081"/>
                  <a:pt x="182093" y="48055"/>
                </a:cubicBezTo>
                <a:lnTo>
                  <a:pt x="97511" y="132637"/>
                </a:lnTo>
                <a:lnTo>
                  <a:pt x="409550" y="132637"/>
                </a:lnTo>
                <a:cubicBezTo>
                  <a:pt x="425332" y="132637"/>
                  <a:pt x="438125" y="145430"/>
                  <a:pt x="438125" y="161212"/>
                </a:cubicBezTo>
                <a:close/>
              </a:path>
            </a:pathLst>
          </a:custGeom>
          <a:solidFill>
            <a:schemeClr val="bg1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es-CR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5</xdr:row>
          <xdr:rowOff>38100</xdr:rowOff>
        </xdr:from>
        <xdr:to>
          <xdr:col>5</xdr:col>
          <xdr:colOff>546100</xdr:colOff>
          <xdr:row>5</xdr:row>
          <xdr:rowOff>368300</xdr:rowOff>
        </xdr:to>
        <xdr:sp macro="" textlink="">
          <xdr:nvSpPr>
            <xdr:cNvPr id="10267" name="Option Button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8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6</xdr:row>
          <xdr:rowOff>38100</xdr:rowOff>
        </xdr:from>
        <xdr:to>
          <xdr:col>5</xdr:col>
          <xdr:colOff>546100</xdr:colOff>
          <xdr:row>6</xdr:row>
          <xdr:rowOff>368300</xdr:rowOff>
        </xdr:to>
        <xdr:sp macro="" textlink="">
          <xdr:nvSpPr>
            <xdr:cNvPr id="10268" name="Option Button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8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7</xdr:row>
          <xdr:rowOff>38100</xdr:rowOff>
        </xdr:from>
        <xdr:to>
          <xdr:col>5</xdr:col>
          <xdr:colOff>546100</xdr:colOff>
          <xdr:row>7</xdr:row>
          <xdr:rowOff>368300</xdr:rowOff>
        </xdr:to>
        <xdr:sp macro="" textlink="">
          <xdr:nvSpPr>
            <xdr:cNvPr id="10269" name="Option Button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8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8</xdr:row>
          <xdr:rowOff>203200</xdr:rowOff>
        </xdr:from>
        <xdr:to>
          <xdr:col>5</xdr:col>
          <xdr:colOff>558800</xdr:colOff>
          <xdr:row>8</xdr:row>
          <xdr:rowOff>520700</xdr:rowOff>
        </xdr:to>
        <xdr:sp macro="" textlink="">
          <xdr:nvSpPr>
            <xdr:cNvPr id="10270" name="Option Button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8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9</xdr:row>
          <xdr:rowOff>38100</xdr:rowOff>
        </xdr:from>
        <xdr:to>
          <xdr:col>5</xdr:col>
          <xdr:colOff>546100</xdr:colOff>
          <xdr:row>9</xdr:row>
          <xdr:rowOff>368300</xdr:rowOff>
        </xdr:to>
        <xdr:sp macro="" textlink="">
          <xdr:nvSpPr>
            <xdr:cNvPr id="10271" name="Option Button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8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2.xml"/><Relationship Id="rId18" Type="http://schemas.openxmlformats.org/officeDocument/2006/relationships/ctrlProp" Target="../ctrlProps/ctrlProp127.xml"/><Relationship Id="rId26" Type="http://schemas.openxmlformats.org/officeDocument/2006/relationships/ctrlProp" Target="../ctrlProps/ctrlProp135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130.xml"/><Relationship Id="rId34" Type="http://schemas.openxmlformats.org/officeDocument/2006/relationships/ctrlProp" Target="../ctrlProps/ctrlProp143.xml"/><Relationship Id="rId7" Type="http://schemas.openxmlformats.org/officeDocument/2006/relationships/ctrlProp" Target="../ctrlProps/ctrlProp116.xml"/><Relationship Id="rId12" Type="http://schemas.openxmlformats.org/officeDocument/2006/relationships/ctrlProp" Target="../ctrlProps/ctrlProp121.xml"/><Relationship Id="rId17" Type="http://schemas.openxmlformats.org/officeDocument/2006/relationships/ctrlProp" Target="../ctrlProps/ctrlProp126.xml"/><Relationship Id="rId25" Type="http://schemas.openxmlformats.org/officeDocument/2006/relationships/ctrlProp" Target="../ctrlProps/ctrlProp134.xml"/><Relationship Id="rId33" Type="http://schemas.openxmlformats.org/officeDocument/2006/relationships/ctrlProp" Target="../ctrlProps/ctrlProp142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125.xml"/><Relationship Id="rId20" Type="http://schemas.openxmlformats.org/officeDocument/2006/relationships/ctrlProp" Target="../ctrlProps/ctrlProp129.xml"/><Relationship Id="rId29" Type="http://schemas.openxmlformats.org/officeDocument/2006/relationships/ctrlProp" Target="../ctrlProps/ctrlProp13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15.xml"/><Relationship Id="rId11" Type="http://schemas.openxmlformats.org/officeDocument/2006/relationships/ctrlProp" Target="../ctrlProps/ctrlProp120.xml"/><Relationship Id="rId24" Type="http://schemas.openxmlformats.org/officeDocument/2006/relationships/ctrlProp" Target="../ctrlProps/ctrlProp133.xml"/><Relationship Id="rId32" Type="http://schemas.openxmlformats.org/officeDocument/2006/relationships/ctrlProp" Target="../ctrlProps/ctrlProp141.xml"/><Relationship Id="rId5" Type="http://schemas.openxmlformats.org/officeDocument/2006/relationships/ctrlProp" Target="../ctrlProps/ctrlProp114.xml"/><Relationship Id="rId15" Type="http://schemas.openxmlformats.org/officeDocument/2006/relationships/ctrlProp" Target="../ctrlProps/ctrlProp124.xml"/><Relationship Id="rId23" Type="http://schemas.openxmlformats.org/officeDocument/2006/relationships/ctrlProp" Target="../ctrlProps/ctrlProp132.xml"/><Relationship Id="rId28" Type="http://schemas.openxmlformats.org/officeDocument/2006/relationships/ctrlProp" Target="../ctrlProps/ctrlProp137.xml"/><Relationship Id="rId10" Type="http://schemas.openxmlformats.org/officeDocument/2006/relationships/ctrlProp" Target="../ctrlProps/ctrlProp119.xml"/><Relationship Id="rId19" Type="http://schemas.openxmlformats.org/officeDocument/2006/relationships/ctrlProp" Target="../ctrlProps/ctrlProp128.xml"/><Relationship Id="rId31" Type="http://schemas.openxmlformats.org/officeDocument/2006/relationships/ctrlProp" Target="../ctrlProps/ctrlProp140.xml"/><Relationship Id="rId4" Type="http://schemas.openxmlformats.org/officeDocument/2006/relationships/ctrlProp" Target="../ctrlProps/ctrlProp113.xml"/><Relationship Id="rId9" Type="http://schemas.openxmlformats.org/officeDocument/2006/relationships/ctrlProp" Target="../ctrlProps/ctrlProp118.xml"/><Relationship Id="rId14" Type="http://schemas.openxmlformats.org/officeDocument/2006/relationships/ctrlProp" Target="../ctrlProps/ctrlProp123.xml"/><Relationship Id="rId22" Type="http://schemas.openxmlformats.org/officeDocument/2006/relationships/ctrlProp" Target="../ctrlProps/ctrlProp131.xml"/><Relationship Id="rId27" Type="http://schemas.openxmlformats.org/officeDocument/2006/relationships/ctrlProp" Target="../ctrlProps/ctrlProp136.xml"/><Relationship Id="rId30" Type="http://schemas.openxmlformats.org/officeDocument/2006/relationships/ctrlProp" Target="../ctrlProps/ctrlProp139.xml"/><Relationship Id="rId35" Type="http://schemas.openxmlformats.org/officeDocument/2006/relationships/ctrlProp" Target="../ctrlProps/ctrlProp144.xml"/><Relationship Id="rId8" Type="http://schemas.openxmlformats.org/officeDocument/2006/relationships/ctrlProp" Target="../ctrlProps/ctrlProp117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0.xml"/><Relationship Id="rId13" Type="http://schemas.openxmlformats.org/officeDocument/2006/relationships/ctrlProp" Target="../ctrlProps/ctrlProp155.xml"/><Relationship Id="rId18" Type="http://schemas.openxmlformats.org/officeDocument/2006/relationships/ctrlProp" Target="../ctrlProps/ctrlProp160.xml"/><Relationship Id="rId26" Type="http://schemas.openxmlformats.org/officeDocument/2006/relationships/ctrlProp" Target="../ctrlProps/ctrlProp168.xml"/><Relationship Id="rId3" Type="http://schemas.openxmlformats.org/officeDocument/2006/relationships/ctrlProp" Target="../ctrlProps/ctrlProp145.xml"/><Relationship Id="rId21" Type="http://schemas.openxmlformats.org/officeDocument/2006/relationships/ctrlProp" Target="../ctrlProps/ctrlProp163.xml"/><Relationship Id="rId7" Type="http://schemas.openxmlformats.org/officeDocument/2006/relationships/ctrlProp" Target="../ctrlProps/ctrlProp149.xml"/><Relationship Id="rId12" Type="http://schemas.openxmlformats.org/officeDocument/2006/relationships/ctrlProp" Target="../ctrlProps/ctrlProp154.xml"/><Relationship Id="rId17" Type="http://schemas.openxmlformats.org/officeDocument/2006/relationships/ctrlProp" Target="../ctrlProps/ctrlProp159.xml"/><Relationship Id="rId25" Type="http://schemas.openxmlformats.org/officeDocument/2006/relationships/ctrlProp" Target="../ctrlProps/ctrlProp167.xml"/><Relationship Id="rId2" Type="http://schemas.openxmlformats.org/officeDocument/2006/relationships/vmlDrawing" Target="../drawings/vmlDrawing9.vml"/><Relationship Id="rId16" Type="http://schemas.openxmlformats.org/officeDocument/2006/relationships/ctrlProp" Target="../ctrlProps/ctrlProp158.xml"/><Relationship Id="rId20" Type="http://schemas.openxmlformats.org/officeDocument/2006/relationships/ctrlProp" Target="../ctrlProps/ctrlProp162.xml"/><Relationship Id="rId1" Type="http://schemas.openxmlformats.org/officeDocument/2006/relationships/drawing" Target="../drawings/drawing11.xml"/><Relationship Id="rId6" Type="http://schemas.openxmlformats.org/officeDocument/2006/relationships/ctrlProp" Target="../ctrlProps/ctrlProp148.xml"/><Relationship Id="rId11" Type="http://schemas.openxmlformats.org/officeDocument/2006/relationships/ctrlProp" Target="../ctrlProps/ctrlProp153.xml"/><Relationship Id="rId24" Type="http://schemas.openxmlformats.org/officeDocument/2006/relationships/ctrlProp" Target="../ctrlProps/ctrlProp166.xml"/><Relationship Id="rId5" Type="http://schemas.openxmlformats.org/officeDocument/2006/relationships/ctrlProp" Target="../ctrlProps/ctrlProp147.xml"/><Relationship Id="rId15" Type="http://schemas.openxmlformats.org/officeDocument/2006/relationships/ctrlProp" Target="../ctrlProps/ctrlProp157.xml"/><Relationship Id="rId23" Type="http://schemas.openxmlformats.org/officeDocument/2006/relationships/ctrlProp" Target="../ctrlProps/ctrlProp165.xml"/><Relationship Id="rId10" Type="http://schemas.openxmlformats.org/officeDocument/2006/relationships/ctrlProp" Target="../ctrlProps/ctrlProp152.xml"/><Relationship Id="rId19" Type="http://schemas.openxmlformats.org/officeDocument/2006/relationships/ctrlProp" Target="../ctrlProps/ctrlProp161.xml"/><Relationship Id="rId4" Type="http://schemas.openxmlformats.org/officeDocument/2006/relationships/ctrlProp" Target="../ctrlProps/ctrlProp146.xml"/><Relationship Id="rId9" Type="http://schemas.openxmlformats.org/officeDocument/2006/relationships/ctrlProp" Target="../ctrlProps/ctrlProp151.xml"/><Relationship Id="rId14" Type="http://schemas.openxmlformats.org/officeDocument/2006/relationships/ctrlProp" Target="../ctrlProps/ctrlProp156.xml"/><Relationship Id="rId22" Type="http://schemas.openxmlformats.org/officeDocument/2006/relationships/ctrlProp" Target="../ctrlProps/ctrlProp164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3.xml"/><Relationship Id="rId13" Type="http://schemas.openxmlformats.org/officeDocument/2006/relationships/ctrlProp" Target="../ctrlProps/ctrlProp178.xml"/><Relationship Id="rId18" Type="http://schemas.openxmlformats.org/officeDocument/2006/relationships/ctrlProp" Target="../ctrlProps/ctrlProp183.xml"/><Relationship Id="rId3" Type="http://schemas.openxmlformats.org/officeDocument/2006/relationships/vmlDrawing" Target="../drawings/vmlDrawing10.vml"/><Relationship Id="rId21" Type="http://schemas.openxmlformats.org/officeDocument/2006/relationships/ctrlProp" Target="../ctrlProps/ctrlProp186.xml"/><Relationship Id="rId7" Type="http://schemas.openxmlformats.org/officeDocument/2006/relationships/ctrlProp" Target="../ctrlProps/ctrlProp172.xml"/><Relationship Id="rId12" Type="http://schemas.openxmlformats.org/officeDocument/2006/relationships/ctrlProp" Target="../ctrlProps/ctrlProp177.xml"/><Relationship Id="rId17" Type="http://schemas.openxmlformats.org/officeDocument/2006/relationships/ctrlProp" Target="../ctrlProps/ctrlProp182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181.xml"/><Relationship Id="rId20" Type="http://schemas.openxmlformats.org/officeDocument/2006/relationships/ctrlProp" Target="../ctrlProps/ctrlProp185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71.xml"/><Relationship Id="rId11" Type="http://schemas.openxmlformats.org/officeDocument/2006/relationships/ctrlProp" Target="../ctrlProps/ctrlProp176.xml"/><Relationship Id="rId5" Type="http://schemas.openxmlformats.org/officeDocument/2006/relationships/ctrlProp" Target="../ctrlProps/ctrlProp170.xml"/><Relationship Id="rId15" Type="http://schemas.openxmlformats.org/officeDocument/2006/relationships/ctrlProp" Target="../ctrlProps/ctrlProp180.xml"/><Relationship Id="rId23" Type="http://schemas.openxmlformats.org/officeDocument/2006/relationships/ctrlProp" Target="../ctrlProps/ctrlProp188.xml"/><Relationship Id="rId10" Type="http://schemas.openxmlformats.org/officeDocument/2006/relationships/ctrlProp" Target="../ctrlProps/ctrlProp175.xml"/><Relationship Id="rId19" Type="http://schemas.openxmlformats.org/officeDocument/2006/relationships/ctrlProp" Target="../ctrlProps/ctrlProp184.xml"/><Relationship Id="rId4" Type="http://schemas.openxmlformats.org/officeDocument/2006/relationships/ctrlProp" Target="../ctrlProps/ctrlProp169.xml"/><Relationship Id="rId9" Type="http://schemas.openxmlformats.org/officeDocument/2006/relationships/ctrlProp" Target="../ctrlProps/ctrlProp174.xml"/><Relationship Id="rId14" Type="http://schemas.openxmlformats.org/officeDocument/2006/relationships/ctrlProp" Target="../ctrlProps/ctrlProp179.xml"/><Relationship Id="rId22" Type="http://schemas.openxmlformats.org/officeDocument/2006/relationships/ctrlProp" Target="../ctrlProps/ctrlProp187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3.xml"/><Relationship Id="rId13" Type="http://schemas.openxmlformats.org/officeDocument/2006/relationships/ctrlProp" Target="../ctrlProps/ctrlProp198.xml"/><Relationship Id="rId18" Type="http://schemas.openxmlformats.org/officeDocument/2006/relationships/ctrlProp" Target="../ctrlProps/ctrlProp203.xml"/><Relationship Id="rId3" Type="http://schemas.openxmlformats.org/officeDocument/2006/relationships/vmlDrawing" Target="../drawings/vmlDrawing11.vml"/><Relationship Id="rId21" Type="http://schemas.openxmlformats.org/officeDocument/2006/relationships/ctrlProp" Target="../ctrlProps/ctrlProp206.xml"/><Relationship Id="rId7" Type="http://schemas.openxmlformats.org/officeDocument/2006/relationships/ctrlProp" Target="../ctrlProps/ctrlProp192.xml"/><Relationship Id="rId12" Type="http://schemas.openxmlformats.org/officeDocument/2006/relationships/ctrlProp" Target="../ctrlProps/ctrlProp197.xml"/><Relationship Id="rId17" Type="http://schemas.openxmlformats.org/officeDocument/2006/relationships/ctrlProp" Target="../ctrlProps/ctrlProp202.xml"/><Relationship Id="rId2" Type="http://schemas.openxmlformats.org/officeDocument/2006/relationships/drawing" Target="../drawings/drawing13.xml"/><Relationship Id="rId16" Type="http://schemas.openxmlformats.org/officeDocument/2006/relationships/ctrlProp" Target="../ctrlProps/ctrlProp201.xml"/><Relationship Id="rId20" Type="http://schemas.openxmlformats.org/officeDocument/2006/relationships/ctrlProp" Target="../ctrlProps/ctrlProp205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191.xml"/><Relationship Id="rId11" Type="http://schemas.openxmlformats.org/officeDocument/2006/relationships/ctrlProp" Target="../ctrlProps/ctrlProp196.xml"/><Relationship Id="rId5" Type="http://schemas.openxmlformats.org/officeDocument/2006/relationships/ctrlProp" Target="../ctrlProps/ctrlProp190.xml"/><Relationship Id="rId15" Type="http://schemas.openxmlformats.org/officeDocument/2006/relationships/ctrlProp" Target="../ctrlProps/ctrlProp200.xml"/><Relationship Id="rId23" Type="http://schemas.openxmlformats.org/officeDocument/2006/relationships/ctrlProp" Target="../ctrlProps/ctrlProp208.xml"/><Relationship Id="rId10" Type="http://schemas.openxmlformats.org/officeDocument/2006/relationships/ctrlProp" Target="../ctrlProps/ctrlProp195.xml"/><Relationship Id="rId19" Type="http://schemas.openxmlformats.org/officeDocument/2006/relationships/ctrlProp" Target="../ctrlProps/ctrlProp204.xml"/><Relationship Id="rId4" Type="http://schemas.openxmlformats.org/officeDocument/2006/relationships/ctrlProp" Target="../ctrlProps/ctrlProp189.xml"/><Relationship Id="rId9" Type="http://schemas.openxmlformats.org/officeDocument/2006/relationships/ctrlProp" Target="../ctrlProps/ctrlProp194.xml"/><Relationship Id="rId14" Type="http://schemas.openxmlformats.org/officeDocument/2006/relationships/ctrlProp" Target="../ctrlProps/ctrlProp199.xml"/><Relationship Id="rId22" Type="http://schemas.openxmlformats.org/officeDocument/2006/relationships/ctrlProp" Target="../ctrlProps/ctrlProp207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4.xml"/><Relationship Id="rId13" Type="http://schemas.openxmlformats.org/officeDocument/2006/relationships/ctrlProp" Target="../ctrlProps/ctrlProp219.xml"/><Relationship Id="rId3" Type="http://schemas.openxmlformats.org/officeDocument/2006/relationships/ctrlProp" Target="../ctrlProps/ctrlProp209.xml"/><Relationship Id="rId7" Type="http://schemas.openxmlformats.org/officeDocument/2006/relationships/ctrlProp" Target="../ctrlProps/ctrlProp213.xml"/><Relationship Id="rId12" Type="http://schemas.openxmlformats.org/officeDocument/2006/relationships/ctrlProp" Target="../ctrlProps/ctrlProp218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4.xml"/><Relationship Id="rId6" Type="http://schemas.openxmlformats.org/officeDocument/2006/relationships/ctrlProp" Target="../ctrlProps/ctrlProp212.xml"/><Relationship Id="rId11" Type="http://schemas.openxmlformats.org/officeDocument/2006/relationships/ctrlProp" Target="../ctrlProps/ctrlProp217.xml"/><Relationship Id="rId5" Type="http://schemas.openxmlformats.org/officeDocument/2006/relationships/ctrlProp" Target="../ctrlProps/ctrlProp211.xml"/><Relationship Id="rId10" Type="http://schemas.openxmlformats.org/officeDocument/2006/relationships/ctrlProp" Target="../ctrlProps/ctrlProp216.xml"/><Relationship Id="rId4" Type="http://schemas.openxmlformats.org/officeDocument/2006/relationships/ctrlProp" Target="../ctrlProps/ctrlProp210.xml"/><Relationship Id="rId9" Type="http://schemas.openxmlformats.org/officeDocument/2006/relationships/ctrlProp" Target="../ctrlProps/ctrlProp215.xml"/><Relationship Id="rId14" Type="http://schemas.openxmlformats.org/officeDocument/2006/relationships/ctrlProp" Target="../ctrlProps/ctrlProp220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eu-mayors.ec.europa.eu/en/action_plan_list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18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26.x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17" Type="http://schemas.openxmlformats.org/officeDocument/2006/relationships/ctrlProp" Target="../ctrlProps/ctrlProp2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1.xml"/><Relationship Id="rId20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5" Type="http://schemas.openxmlformats.org/officeDocument/2006/relationships/ctrlProp" Target="../ctrlProps/ctrlProp20.xml"/><Relationship Id="rId23" Type="http://schemas.openxmlformats.org/officeDocument/2006/relationships/ctrlProp" Target="../ctrlProps/ctrlProp28.xml"/><Relationship Id="rId10" Type="http://schemas.openxmlformats.org/officeDocument/2006/relationships/ctrlProp" Target="../ctrlProps/ctrlProp15.xml"/><Relationship Id="rId19" Type="http://schemas.openxmlformats.org/officeDocument/2006/relationships/ctrlProp" Target="../ctrlProps/ctrlProp24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Relationship Id="rId14" Type="http://schemas.openxmlformats.org/officeDocument/2006/relationships/ctrlProp" Target="../ctrlProps/ctrlProp19.xml"/><Relationship Id="rId22" Type="http://schemas.openxmlformats.org/officeDocument/2006/relationships/ctrlProp" Target="../ctrlProps/ctrlProp27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.xml"/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26" Type="http://schemas.openxmlformats.org/officeDocument/2006/relationships/ctrlProp" Target="../ctrlProps/ctrlProp68.xml"/><Relationship Id="rId3" Type="http://schemas.openxmlformats.org/officeDocument/2006/relationships/ctrlProp" Target="../ctrlProps/ctrlProp45.xml"/><Relationship Id="rId21" Type="http://schemas.openxmlformats.org/officeDocument/2006/relationships/ctrlProp" Target="../ctrlProps/ctrlProp63.xml"/><Relationship Id="rId7" Type="http://schemas.openxmlformats.org/officeDocument/2006/relationships/ctrlProp" Target="../ctrlProps/ctrlProp49.x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5" Type="http://schemas.openxmlformats.org/officeDocument/2006/relationships/ctrlProp" Target="../ctrlProps/ctrlProp67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58.xml"/><Relationship Id="rId20" Type="http://schemas.openxmlformats.org/officeDocument/2006/relationships/ctrlProp" Target="../ctrlProps/ctrlProp62.xml"/><Relationship Id="rId29" Type="http://schemas.openxmlformats.org/officeDocument/2006/relationships/ctrlProp" Target="../ctrlProps/ctrlProp71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24" Type="http://schemas.openxmlformats.org/officeDocument/2006/relationships/ctrlProp" Target="../ctrlProps/ctrlProp66.xml"/><Relationship Id="rId5" Type="http://schemas.openxmlformats.org/officeDocument/2006/relationships/ctrlProp" Target="../ctrlProps/ctrlProp47.xml"/><Relationship Id="rId15" Type="http://schemas.openxmlformats.org/officeDocument/2006/relationships/ctrlProp" Target="../ctrlProps/ctrlProp57.xml"/><Relationship Id="rId23" Type="http://schemas.openxmlformats.org/officeDocument/2006/relationships/ctrlProp" Target="../ctrlProps/ctrlProp65.xml"/><Relationship Id="rId28" Type="http://schemas.openxmlformats.org/officeDocument/2006/relationships/ctrlProp" Target="../ctrlProps/ctrlProp70.xml"/><Relationship Id="rId10" Type="http://schemas.openxmlformats.org/officeDocument/2006/relationships/ctrlProp" Target="../ctrlProps/ctrlProp52.xml"/><Relationship Id="rId19" Type="http://schemas.openxmlformats.org/officeDocument/2006/relationships/ctrlProp" Target="../ctrlProps/ctrlProp61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Relationship Id="rId14" Type="http://schemas.openxmlformats.org/officeDocument/2006/relationships/ctrlProp" Target="../ctrlProps/ctrlProp56.xml"/><Relationship Id="rId22" Type="http://schemas.openxmlformats.org/officeDocument/2006/relationships/ctrlProp" Target="../ctrlProps/ctrlProp64.xml"/><Relationship Id="rId27" Type="http://schemas.openxmlformats.org/officeDocument/2006/relationships/ctrlProp" Target="../ctrlProps/ctrlProp69.xml"/><Relationship Id="rId30" Type="http://schemas.openxmlformats.org/officeDocument/2006/relationships/ctrlProp" Target="../ctrlProps/ctrlProp72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7.xml"/><Relationship Id="rId13" Type="http://schemas.openxmlformats.org/officeDocument/2006/relationships/ctrlProp" Target="../ctrlProps/ctrlProp82.xml"/><Relationship Id="rId18" Type="http://schemas.openxmlformats.org/officeDocument/2006/relationships/ctrlProp" Target="../ctrlProps/ctrlProp87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90.xml"/><Relationship Id="rId7" Type="http://schemas.openxmlformats.org/officeDocument/2006/relationships/ctrlProp" Target="../ctrlProps/ctrlProp76.xml"/><Relationship Id="rId12" Type="http://schemas.openxmlformats.org/officeDocument/2006/relationships/ctrlProp" Target="../ctrlProps/ctrlProp81.xml"/><Relationship Id="rId17" Type="http://schemas.openxmlformats.org/officeDocument/2006/relationships/ctrlProp" Target="../ctrlProps/ctrlProp86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85.xml"/><Relationship Id="rId20" Type="http://schemas.openxmlformats.org/officeDocument/2006/relationships/ctrlProp" Target="../ctrlProps/ctrlProp89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75.xml"/><Relationship Id="rId11" Type="http://schemas.openxmlformats.org/officeDocument/2006/relationships/ctrlProp" Target="../ctrlProps/ctrlProp80.xml"/><Relationship Id="rId5" Type="http://schemas.openxmlformats.org/officeDocument/2006/relationships/ctrlProp" Target="../ctrlProps/ctrlProp74.xml"/><Relationship Id="rId15" Type="http://schemas.openxmlformats.org/officeDocument/2006/relationships/ctrlProp" Target="../ctrlProps/ctrlProp84.xml"/><Relationship Id="rId23" Type="http://schemas.openxmlformats.org/officeDocument/2006/relationships/ctrlProp" Target="../ctrlProps/ctrlProp92.xml"/><Relationship Id="rId10" Type="http://schemas.openxmlformats.org/officeDocument/2006/relationships/ctrlProp" Target="../ctrlProps/ctrlProp79.xml"/><Relationship Id="rId19" Type="http://schemas.openxmlformats.org/officeDocument/2006/relationships/ctrlProp" Target="../ctrlProps/ctrlProp88.xml"/><Relationship Id="rId4" Type="http://schemas.openxmlformats.org/officeDocument/2006/relationships/ctrlProp" Target="../ctrlProps/ctrlProp73.xml"/><Relationship Id="rId9" Type="http://schemas.openxmlformats.org/officeDocument/2006/relationships/ctrlProp" Target="../ctrlProps/ctrlProp78.xml"/><Relationship Id="rId14" Type="http://schemas.openxmlformats.org/officeDocument/2006/relationships/ctrlProp" Target="../ctrlProps/ctrlProp83.xml"/><Relationship Id="rId22" Type="http://schemas.openxmlformats.org/officeDocument/2006/relationships/ctrlProp" Target="../ctrlProps/ctrlProp9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7.xml"/><Relationship Id="rId13" Type="http://schemas.openxmlformats.org/officeDocument/2006/relationships/ctrlProp" Target="../ctrlProps/ctrlProp102.xml"/><Relationship Id="rId18" Type="http://schemas.openxmlformats.org/officeDocument/2006/relationships/ctrlProp" Target="../ctrlProps/ctrlProp107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110.xml"/><Relationship Id="rId7" Type="http://schemas.openxmlformats.org/officeDocument/2006/relationships/ctrlProp" Target="../ctrlProps/ctrlProp96.xml"/><Relationship Id="rId12" Type="http://schemas.openxmlformats.org/officeDocument/2006/relationships/ctrlProp" Target="../ctrlProps/ctrlProp101.xml"/><Relationship Id="rId17" Type="http://schemas.openxmlformats.org/officeDocument/2006/relationships/ctrlProp" Target="../ctrlProps/ctrlProp106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105.xml"/><Relationship Id="rId20" Type="http://schemas.openxmlformats.org/officeDocument/2006/relationships/ctrlProp" Target="../ctrlProps/ctrlProp10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95.xml"/><Relationship Id="rId11" Type="http://schemas.openxmlformats.org/officeDocument/2006/relationships/ctrlProp" Target="../ctrlProps/ctrlProp100.xml"/><Relationship Id="rId5" Type="http://schemas.openxmlformats.org/officeDocument/2006/relationships/ctrlProp" Target="../ctrlProps/ctrlProp94.xml"/><Relationship Id="rId15" Type="http://schemas.openxmlformats.org/officeDocument/2006/relationships/ctrlProp" Target="../ctrlProps/ctrlProp104.xml"/><Relationship Id="rId23" Type="http://schemas.openxmlformats.org/officeDocument/2006/relationships/ctrlProp" Target="../ctrlProps/ctrlProp112.xml"/><Relationship Id="rId10" Type="http://schemas.openxmlformats.org/officeDocument/2006/relationships/ctrlProp" Target="../ctrlProps/ctrlProp99.xml"/><Relationship Id="rId19" Type="http://schemas.openxmlformats.org/officeDocument/2006/relationships/ctrlProp" Target="../ctrlProps/ctrlProp108.xml"/><Relationship Id="rId4" Type="http://schemas.openxmlformats.org/officeDocument/2006/relationships/ctrlProp" Target="../ctrlProps/ctrlProp93.xml"/><Relationship Id="rId9" Type="http://schemas.openxmlformats.org/officeDocument/2006/relationships/ctrlProp" Target="../ctrlProps/ctrlProp98.xml"/><Relationship Id="rId14" Type="http://schemas.openxmlformats.org/officeDocument/2006/relationships/ctrlProp" Target="../ctrlProps/ctrlProp103.xml"/><Relationship Id="rId22" Type="http://schemas.openxmlformats.org/officeDocument/2006/relationships/ctrlProp" Target="../ctrlProps/ctrlProp1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L21"/>
  <sheetViews>
    <sheetView showGridLines="0" showRowColHeaders="0" tabSelected="1" zoomScale="85" zoomScaleNormal="175" workbookViewId="0">
      <selection activeCell="J18" sqref="J18"/>
    </sheetView>
  </sheetViews>
  <sheetFormatPr baseColWidth="10" defaultColWidth="0" defaultRowHeight="15" zeroHeight="1" x14ac:dyDescent="0.2"/>
  <cols>
    <col min="1" max="1" width="8.1640625" customWidth="1"/>
    <col min="2" max="8" width="11.5" customWidth="1"/>
    <col min="9" max="9" width="12.5" customWidth="1"/>
    <col min="10" max="10" width="11.1640625" customWidth="1"/>
    <col min="11" max="11" width="11.5" customWidth="1"/>
    <col min="12" max="12" width="0" hidden="1" customWidth="1"/>
    <col min="13" max="16384" width="11.5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spans="3:11" ht="18.75" customHeight="1" x14ac:dyDescent="0.2"/>
    <row r="18" spans="3:11" x14ac:dyDescent="0.2">
      <c r="J18" s="96" t="s">
        <v>27</v>
      </c>
      <c r="K18" s="4"/>
    </row>
    <row r="19" spans="3:11" ht="14.5" customHeight="1" x14ac:dyDescent="0.2">
      <c r="C19" s="127" t="s">
        <v>30</v>
      </c>
      <c r="D19" s="127"/>
      <c r="E19" s="127"/>
      <c r="F19" s="127"/>
      <c r="G19" s="127"/>
      <c r="H19" s="127"/>
    </row>
    <row r="20" spans="3:11" x14ac:dyDescent="0.2">
      <c r="C20" s="127"/>
      <c r="D20" s="127"/>
      <c r="E20" s="127"/>
      <c r="F20" s="127"/>
      <c r="G20" s="127"/>
      <c r="H20" s="127"/>
    </row>
    <row r="21" spans="3:11" x14ac:dyDescent="0.2"/>
  </sheetData>
  <sheetProtection algorithmName="SHA-512" hashValue="2C+nVn7fjHgCBdGA54/HZRSfCea6zgdNG2CJKGcjJxrUfnhEPVUVOC775VYOLWCx0fAm4lkXd1CzqSZZoybiCQ==" saltValue="p4q5+BpKjvH20U5ancW5sg==" spinCount="100000" sheet="1" selectLockedCells="1" selectUnlockedCells="1"/>
  <mergeCells count="1">
    <mergeCell ref="C19:H20"/>
  </mergeCells>
  <hyperlinks>
    <hyperlink ref="J18" location="Wprowadzenie!A1" display="     Start" xr:uid="{00000000-0004-0000-0000-000000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1:J17"/>
  <sheetViews>
    <sheetView showGridLines="0" showRowColHeaders="0" zoomScaleNormal="100" workbookViewId="0">
      <selection sqref="A1:D2"/>
    </sheetView>
  </sheetViews>
  <sheetFormatPr baseColWidth="10" defaultColWidth="0" defaultRowHeight="15" zeroHeight="1" x14ac:dyDescent="0.2"/>
  <cols>
    <col min="1" max="1" width="2.83203125" style="4" customWidth="1"/>
    <col min="2" max="2" width="11.5" style="4" hidden="1" customWidth="1"/>
    <col min="3" max="3" width="15.1640625" style="4" hidden="1" customWidth="1"/>
    <col min="4" max="4" width="59.83203125" style="4" customWidth="1"/>
    <col min="5" max="6" width="12" style="4" customWidth="1"/>
    <col min="7" max="7" width="12.5" style="4" customWidth="1"/>
    <col min="8" max="8" width="2.83203125" style="4" customWidth="1"/>
    <col min="9" max="9" width="11.5" style="4" hidden="1" customWidth="1"/>
    <col min="10" max="10" width="2.83203125" style="4" hidden="1" customWidth="1"/>
    <col min="11" max="13" width="0" style="4" hidden="1"/>
    <col min="14" max="14" width="0" style="4" hidden="1" customWidth="1"/>
    <col min="15" max="16384" width="0" style="4" hidden="1"/>
  </cols>
  <sheetData>
    <row r="1" spans="1:7" s="5" customFormat="1" x14ac:dyDescent="0.2">
      <c r="A1" s="138" t="s">
        <v>73</v>
      </c>
      <c r="B1" s="138"/>
      <c r="C1" s="138"/>
      <c r="D1" s="138"/>
    </row>
    <row r="2" spans="1:7" s="5" customFormat="1" x14ac:dyDescent="0.2">
      <c r="A2" s="138"/>
      <c r="B2" s="138"/>
      <c r="C2" s="138"/>
      <c r="D2" s="138"/>
    </row>
    <row r="3" spans="1:7" x14ac:dyDescent="0.2"/>
    <row r="4" spans="1:7" ht="16" x14ac:dyDescent="0.2">
      <c r="B4" s="145" t="s">
        <v>19</v>
      </c>
      <c r="C4" s="145" t="s">
        <v>20</v>
      </c>
      <c r="D4" s="150" t="s">
        <v>42</v>
      </c>
      <c r="E4" s="147" t="s">
        <v>35</v>
      </c>
      <c r="F4" s="148"/>
      <c r="G4" s="149"/>
    </row>
    <row r="5" spans="1:7" ht="14.5" customHeight="1" x14ac:dyDescent="0.2">
      <c r="B5" s="145"/>
      <c r="C5" s="145"/>
      <c r="D5" s="151"/>
      <c r="E5" s="105" t="s">
        <v>36</v>
      </c>
      <c r="F5" s="105" t="s">
        <v>37</v>
      </c>
      <c r="G5" s="105" t="s">
        <v>38</v>
      </c>
    </row>
    <row r="6" spans="1:7" ht="33.5" customHeight="1" x14ac:dyDescent="0.2">
      <c r="B6" s="10" t="s">
        <v>15</v>
      </c>
      <c r="C6" s="145" t="s">
        <v>6</v>
      </c>
      <c r="D6" s="106" t="s">
        <v>74</v>
      </c>
      <c r="E6" s="37">
        <v>3</v>
      </c>
      <c r="F6" s="37"/>
      <c r="G6" s="45"/>
    </row>
    <row r="7" spans="1:7" ht="34" x14ac:dyDescent="0.2">
      <c r="B7" s="10" t="s">
        <v>17</v>
      </c>
      <c r="C7" s="145"/>
      <c r="D7" s="107" t="s">
        <v>75</v>
      </c>
      <c r="E7" s="46">
        <v>3</v>
      </c>
      <c r="F7" s="46"/>
      <c r="G7" s="47"/>
    </row>
    <row r="8" spans="1:7" ht="33.5" customHeight="1" x14ac:dyDescent="0.2">
      <c r="B8" s="10" t="s">
        <v>15</v>
      </c>
      <c r="C8" s="145"/>
      <c r="D8" s="106" t="s">
        <v>76</v>
      </c>
      <c r="E8" s="37">
        <v>3</v>
      </c>
      <c r="F8" s="37"/>
      <c r="G8" s="45"/>
    </row>
    <row r="9" spans="1:7" ht="34" x14ac:dyDescent="0.2">
      <c r="B9" s="10" t="s">
        <v>15</v>
      </c>
      <c r="C9" s="145"/>
      <c r="D9" s="107" t="s">
        <v>77</v>
      </c>
      <c r="E9" s="46">
        <v>3</v>
      </c>
      <c r="F9" s="46"/>
      <c r="G9" s="47"/>
    </row>
    <row r="10" spans="1:7" ht="34" x14ac:dyDescent="0.2">
      <c r="B10" s="10" t="s">
        <v>16</v>
      </c>
      <c r="C10" s="145"/>
      <c r="D10" s="106" t="s">
        <v>78</v>
      </c>
      <c r="E10" s="37">
        <v>3</v>
      </c>
      <c r="F10" s="37"/>
      <c r="G10" s="45"/>
    </row>
    <row r="11" spans="1:7" ht="34" x14ac:dyDescent="0.2">
      <c r="B11" s="10" t="s">
        <v>16</v>
      </c>
      <c r="C11" s="145"/>
      <c r="D11" s="107" t="s">
        <v>79</v>
      </c>
      <c r="E11" s="46">
        <v>3</v>
      </c>
      <c r="F11" s="46"/>
      <c r="G11" s="47"/>
    </row>
    <row r="12" spans="1:7" ht="34" x14ac:dyDescent="0.2">
      <c r="B12" s="10" t="s">
        <v>13</v>
      </c>
      <c r="C12" s="145"/>
      <c r="D12" s="106" t="s">
        <v>80</v>
      </c>
      <c r="E12" s="37">
        <v>3</v>
      </c>
      <c r="F12" s="37"/>
      <c r="G12" s="45"/>
    </row>
    <row r="13" spans="1:7" ht="34" x14ac:dyDescent="0.2">
      <c r="B13" s="10" t="s">
        <v>14</v>
      </c>
      <c r="C13" s="145"/>
      <c r="D13" s="107" t="s">
        <v>81</v>
      </c>
      <c r="E13" s="46">
        <v>3</v>
      </c>
      <c r="F13" s="46"/>
      <c r="G13" s="47"/>
    </row>
    <row r="14" spans="1:7" x14ac:dyDescent="0.2"/>
    <row r="15" spans="1:7" x14ac:dyDescent="0.2"/>
    <row r="16" spans="1:7" x14ac:dyDescent="0.2"/>
    <row r="17" s="5" customFormat="1" x14ac:dyDescent="0.2"/>
  </sheetData>
  <sheetProtection algorithmName="SHA-512" hashValue="zOVx473+OG+bU76ZwVauUkG8VXwWBg11AnJUf7G3PD7KJ86GhUPjyJlo04gpS+Oq7svNOVk75lV3a8l2bjl+Ww==" saltValue="GM0Shm9nIKFg0iz3UIbPGA==" spinCount="100000" sheet="1" selectLockedCells="1" selectUnlockedCells="1"/>
  <mergeCells count="6">
    <mergeCell ref="A1:D2"/>
    <mergeCell ref="E4:G4"/>
    <mergeCell ref="C6:C13"/>
    <mergeCell ref="B4:B5"/>
    <mergeCell ref="C4:C5"/>
    <mergeCell ref="D4:D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Group Box 1">
              <controlPr defaultSize="0" autoFill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Option Button 2">
              <controlPr defaultSize="0" autoFill="0" autoLine="0" autoPict="0">
                <anchor moveWithCells="1">
                  <from>
                    <xdr:col>4</xdr:col>
                    <xdr:colOff>292100</xdr:colOff>
                    <xdr:row>5</xdr:row>
                    <xdr:rowOff>101600</xdr:rowOff>
                  </from>
                  <to>
                    <xdr:col>4</xdr:col>
                    <xdr:colOff>508000</xdr:colOff>
                    <xdr:row>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Option Button 3">
              <controlPr defaultSize="0" autoFill="0" autoLine="0" autoPict="0">
                <anchor moveWithCells="1">
                  <from>
                    <xdr:col>6</xdr:col>
                    <xdr:colOff>304800</xdr:colOff>
                    <xdr:row>5</xdr:row>
                    <xdr:rowOff>114300</xdr:rowOff>
                  </from>
                  <to>
                    <xdr:col>6</xdr:col>
                    <xdr:colOff>520700</xdr:colOff>
                    <xdr:row>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7" name="Group Box 7">
              <controlPr defaultSize="0" autoFill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8" name="Option Button 8">
              <controlPr defaultSize="0" autoFill="0" autoLine="0" autoPict="0">
                <anchor moveWithCells="1">
                  <from>
                    <xdr:col>4</xdr:col>
                    <xdr:colOff>292100</xdr:colOff>
                    <xdr:row>7</xdr:row>
                    <xdr:rowOff>101600</xdr:rowOff>
                  </from>
                  <to>
                    <xdr:col>4</xdr:col>
                    <xdr:colOff>482600</xdr:colOff>
                    <xdr:row>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9" name="Option Button 9">
              <controlPr defaultSize="0" autoFill="0" autoLine="0" autoPict="0">
                <anchor moveWithCells="1">
                  <from>
                    <xdr:col>6</xdr:col>
                    <xdr:colOff>304800</xdr:colOff>
                    <xdr:row>7</xdr:row>
                    <xdr:rowOff>88900</xdr:rowOff>
                  </from>
                  <to>
                    <xdr:col>6</xdr:col>
                    <xdr:colOff>533400</xdr:colOff>
                    <xdr:row>7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0" name="Group Box 10">
              <controlPr defaultSize="0" autoFill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1" name="Option Button 11">
              <controlPr defaultSize="0" autoFill="0" autoLine="0" autoPict="0">
                <anchor moveWithCells="1">
                  <from>
                    <xdr:col>4</xdr:col>
                    <xdr:colOff>292100</xdr:colOff>
                    <xdr:row>8</xdr:row>
                    <xdr:rowOff>63500</xdr:rowOff>
                  </from>
                  <to>
                    <xdr:col>4</xdr:col>
                    <xdr:colOff>546100</xdr:colOff>
                    <xdr:row>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2" name="Option Button 12">
              <controlPr defaultSize="0" autoFill="0" autoLine="0" autoPict="0">
                <anchor moveWithCells="1">
                  <from>
                    <xdr:col>6</xdr:col>
                    <xdr:colOff>304800</xdr:colOff>
                    <xdr:row>8</xdr:row>
                    <xdr:rowOff>76200</xdr:rowOff>
                  </from>
                  <to>
                    <xdr:col>6</xdr:col>
                    <xdr:colOff>495300</xdr:colOff>
                    <xdr:row>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3" name="Group Box 13">
              <controlPr defaultSize="0" autoFill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4" name="Option Button 14">
              <controlPr defaultSize="0" autoFill="0" autoLine="0" autoPict="0">
                <anchor moveWithCells="1">
                  <from>
                    <xdr:col>4</xdr:col>
                    <xdr:colOff>292100</xdr:colOff>
                    <xdr:row>9</xdr:row>
                    <xdr:rowOff>101600</xdr:rowOff>
                  </from>
                  <to>
                    <xdr:col>4</xdr:col>
                    <xdr:colOff>520700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5" name="Option Button 15">
              <controlPr defaultSize="0" autoFill="0" autoLine="0" autoPict="0">
                <anchor moveWithCells="1">
                  <from>
                    <xdr:col>6</xdr:col>
                    <xdr:colOff>304800</xdr:colOff>
                    <xdr:row>9</xdr:row>
                    <xdr:rowOff>88900</xdr:rowOff>
                  </from>
                  <to>
                    <xdr:col>6</xdr:col>
                    <xdr:colOff>533400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6" name="Group Box 16">
              <controlPr defaultSize="0" autoFill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7" name="Option Button 17">
              <controlPr defaultSize="0" autoFill="0" autoLine="0" autoPict="0">
                <anchor moveWithCells="1">
                  <from>
                    <xdr:col>4</xdr:col>
                    <xdr:colOff>292100</xdr:colOff>
                    <xdr:row>10</xdr:row>
                    <xdr:rowOff>0</xdr:rowOff>
                  </from>
                  <to>
                    <xdr:col>4</xdr:col>
                    <xdr:colOff>520700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8" name="Option Button 18">
              <controlPr defaultSize="0" autoFill="0" autoLine="0" autoPict="0">
                <anchor moveWithCells="1">
                  <from>
                    <xdr:col>6</xdr:col>
                    <xdr:colOff>304800</xdr:colOff>
                    <xdr:row>10</xdr:row>
                    <xdr:rowOff>0</xdr:rowOff>
                  </from>
                  <to>
                    <xdr:col>6</xdr:col>
                    <xdr:colOff>533400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9" name="Group Box 19">
              <controlPr defaultSize="0" autoFill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0" name="Option Button 20">
              <controlPr defaultSize="0" autoFill="0" autoLine="0" autoPict="0">
                <anchor moveWithCells="1">
                  <from>
                    <xdr:col>4</xdr:col>
                    <xdr:colOff>292100</xdr:colOff>
                    <xdr:row>11</xdr:row>
                    <xdr:rowOff>88900</xdr:rowOff>
                  </from>
                  <to>
                    <xdr:col>4</xdr:col>
                    <xdr:colOff>520700</xdr:colOff>
                    <xdr:row>11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1" name="Option Button 21">
              <controlPr defaultSize="0" autoFill="0" autoLine="0" autoPict="0">
                <anchor moveWithCells="1">
                  <from>
                    <xdr:col>6</xdr:col>
                    <xdr:colOff>304800</xdr:colOff>
                    <xdr:row>11</xdr:row>
                    <xdr:rowOff>76200</xdr:rowOff>
                  </from>
                  <to>
                    <xdr:col>6</xdr:col>
                    <xdr:colOff>520700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2" name="Group Box 22">
              <controlPr defaultSize="0" autoFill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3" name="Option Button 23">
              <controlPr defaultSize="0" autoFill="0" autoLine="0" autoPict="0">
                <anchor moveWithCells="1">
                  <from>
                    <xdr:col>4</xdr:col>
                    <xdr:colOff>292100</xdr:colOff>
                    <xdr:row>12</xdr:row>
                    <xdr:rowOff>38100</xdr:rowOff>
                  </from>
                  <to>
                    <xdr:col>4</xdr:col>
                    <xdr:colOff>546100</xdr:colOff>
                    <xdr:row>12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4" name="Option Button 24">
              <controlPr defaultSize="0" autoFill="0" autoLine="0" autoPict="0">
                <anchor moveWithCells="1">
                  <from>
                    <xdr:col>6</xdr:col>
                    <xdr:colOff>304800</xdr:colOff>
                    <xdr:row>12</xdr:row>
                    <xdr:rowOff>63500</xdr:rowOff>
                  </from>
                  <to>
                    <xdr:col>6</xdr:col>
                    <xdr:colOff>495300</xdr:colOff>
                    <xdr:row>12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5" name="Group Box 26">
              <controlPr defaultSize="0" autoFill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6" name="Option Button 27">
              <controlPr defaultSize="0" autoFill="0" autoLine="0" autoPict="0">
                <anchor moveWithCells="1">
                  <from>
                    <xdr:col>4</xdr:col>
                    <xdr:colOff>292100</xdr:colOff>
                    <xdr:row>6</xdr:row>
                    <xdr:rowOff>101600</xdr:rowOff>
                  </from>
                  <to>
                    <xdr:col>4</xdr:col>
                    <xdr:colOff>558800</xdr:colOff>
                    <xdr:row>6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27" name="Option Button 28">
              <controlPr defaultSize="0" autoFill="0" autoLine="0" autoPict="0">
                <anchor moveWithCells="1">
                  <from>
                    <xdr:col>6</xdr:col>
                    <xdr:colOff>304800</xdr:colOff>
                    <xdr:row>6</xdr:row>
                    <xdr:rowOff>101600</xdr:rowOff>
                  </from>
                  <to>
                    <xdr:col>6</xdr:col>
                    <xdr:colOff>520700</xdr:colOff>
                    <xdr:row>6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28" name="Option Button 29">
              <controlPr defaultSize="0" autoFill="0" autoLine="0" autoPict="0">
                <anchor moveWithCells="1">
                  <from>
                    <xdr:col>5</xdr:col>
                    <xdr:colOff>292100</xdr:colOff>
                    <xdr:row>5</xdr:row>
                    <xdr:rowOff>101600</xdr:rowOff>
                  </from>
                  <to>
                    <xdr:col>5</xdr:col>
                    <xdr:colOff>508000</xdr:colOff>
                    <xdr:row>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29" name="Option Button 30">
              <controlPr defaultSize="0" autoFill="0" autoLine="0" autoPict="0">
                <anchor moveWithCells="1">
                  <from>
                    <xdr:col>5</xdr:col>
                    <xdr:colOff>292100</xdr:colOff>
                    <xdr:row>6</xdr:row>
                    <xdr:rowOff>101600</xdr:rowOff>
                  </from>
                  <to>
                    <xdr:col>5</xdr:col>
                    <xdr:colOff>508000</xdr:colOff>
                    <xdr:row>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0" name="Option Button 31">
              <controlPr defaultSize="0" autoFill="0" autoLine="0" autoPict="0">
                <anchor moveWithCells="1">
                  <from>
                    <xdr:col>5</xdr:col>
                    <xdr:colOff>292100</xdr:colOff>
                    <xdr:row>7</xdr:row>
                    <xdr:rowOff>101600</xdr:rowOff>
                  </from>
                  <to>
                    <xdr:col>5</xdr:col>
                    <xdr:colOff>508000</xdr:colOff>
                    <xdr:row>7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1" name="Option Button 33">
              <controlPr defaultSize="0" autoFill="0" autoLine="0" autoPict="0">
                <anchor moveWithCells="1">
                  <from>
                    <xdr:col>5</xdr:col>
                    <xdr:colOff>292100</xdr:colOff>
                    <xdr:row>8</xdr:row>
                    <xdr:rowOff>101600</xdr:rowOff>
                  </from>
                  <to>
                    <xdr:col>5</xdr:col>
                    <xdr:colOff>508000</xdr:colOff>
                    <xdr:row>8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2" name="Option Button 34">
              <controlPr defaultSize="0" autoFill="0" autoLine="0" autoPict="0">
                <anchor moveWithCells="1">
                  <from>
                    <xdr:col>5</xdr:col>
                    <xdr:colOff>292100</xdr:colOff>
                    <xdr:row>9</xdr:row>
                    <xdr:rowOff>101600</xdr:rowOff>
                  </from>
                  <to>
                    <xdr:col>5</xdr:col>
                    <xdr:colOff>508000</xdr:colOff>
                    <xdr:row>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3" name="Option Button 35">
              <controlPr defaultSize="0" autoFill="0" autoLine="0" autoPict="0">
                <anchor moveWithCells="1">
                  <from>
                    <xdr:col>5</xdr:col>
                    <xdr:colOff>292100</xdr:colOff>
                    <xdr:row>10</xdr:row>
                    <xdr:rowOff>101600</xdr:rowOff>
                  </from>
                  <to>
                    <xdr:col>5</xdr:col>
                    <xdr:colOff>508000</xdr:colOff>
                    <xdr:row>10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4" name="Option Button 36">
              <controlPr defaultSize="0" autoFill="0" autoLine="0" autoPict="0">
                <anchor moveWithCells="1">
                  <from>
                    <xdr:col>5</xdr:col>
                    <xdr:colOff>292100</xdr:colOff>
                    <xdr:row>11</xdr:row>
                    <xdr:rowOff>101600</xdr:rowOff>
                  </from>
                  <to>
                    <xdr:col>5</xdr:col>
                    <xdr:colOff>508000</xdr:colOff>
                    <xdr:row>11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5" name="Option Button 37">
              <controlPr defaultSize="0" autoFill="0" autoLine="0" autoPict="0">
                <anchor moveWithCells="1">
                  <from>
                    <xdr:col>5</xdr:col>
                    <xdr:colOff>292100</xdr:colOff>
                    <xdr:row>12</xdr:row>
                    <xdr:rowOff>101600</xdr:rowOff>
                  </from>
                  <to>
                    <xdr:col>5</xdr:col>
                    <xdr:colOff>508000</xdr:colOff>
                    <xdr:row>12</xdr:row>
                    <xdr:rowOff>355600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A1:M15"/>
  <sheetViews>
    <sheetView showGridLines="0" showRowColHeaders="0" zoomScaleNormal="100" workbookViewId="0">
      <selection sqref="A1:D2"/>
    </sheetView>
  </sheetViews>
  <sheetFormatPr baseColWidth="10" defaultColWidth="0" defaultRowHeight="15" zeroHeight="1" x14ac:dyDescent="0.2"/>
  <cols>
    <col min="1" max="1" width="2.83203125" style="4" customWidth="1"/>
    <col min="2" max="2" width="11.5" style="4" hidden="1" customWidth="1"/>
    <col min="3" max="3" width="16.1640625" style="4" hidden="1" customWidth="1"/>
    <col min="4" max="4" width="57.1640625" style="4" customWidth="1"/>
    <col min="5" max="6" width="12.1640625" style="4" customWidth="1"/>
    <col min="7" max="7" width="12.5" style="4" customWidth="1"/>
    <col min="8" max="8" width="2.83203125" style="4" customWidth="1"/>
    <col min="9" max="9" width="11.5" style="4" hidden="1" customWidth="1"/>
    <col min="10" max="10" width="2.83203125" style="4" hidden="1" customWidth="1"/>
    <col min="11" max="13" width="0" style="4" hidden="1" customWidth="1"/>
    <col min="14" max="16384" width="11.5" style="4" hidden="1"/>
  </cols>
  <sheetData>
    <row r="1" spans="1:7" s="28" customFormat="1" x14ac:dyDescent="0.2">
      <c r="A1" s="155" t="s">
        <v>82</v>
      </c>
      <c r="B1" s="155"/>
      <c r="C1" s="155"/>
      <c r="D1" s="155"/>
    </row>
    <row r="2" spans="1:7" s="28" customFormat="1" x14ac:dyDescent="0.2">
      <c r="A2" s="155"/>
      <c r="B2" s="155"/>
      <c r="C2" s="155"/>
      <c r="D2" s="155"/>
    </row>
    <row r="3" spans="1:7" x14ac:dyDescent="0.2"/>
    <row r="4" spans="1:7" ht="15.75" customHeight="1" x14ac:dyDescent="0.2">
      <c r="B4" s="145" t="s">
        <v>19</v>
      </c>
      <c r="C4" s="145" t="s">
        <v>20</v>
      </c>
      <c r="D4" s="150" t="s">
        <v>42</v>
      </c>
      <c r="E4" s="147" t="s">
        <v>35</v>
      </c>
      <c r="F4" s="148"/>
      <c r="G4" s="149"/>
    </row>
    <row r="5" spans="1:7" ht="15" customHeight="1" x14ac:dyDescent="0.2">
      <c r="B5" s="145"/>
      <c r="C5" s="145"/>
      <c r="D5" s="151"/>
      <c r="E5" s="105" t="s">
        <v>36</v>
      </c>
      <c r="F5" s="105" t="s">
        <v>37</v>
      </c>
      <c r="G5" s="105" t="s">
        <v>38</v>
      </c>
    </row>
    <row r="6" spans="1:7" ht="31.5" customHeight="1" x14ac:dyDescent="0.2">
      <c r="B6" s="10" t="s">
        <v>15</v>
      </c>
      <c r="C6" s="142" t="s">
        <v>7</v>
      </c>
      <c r="D6" s="106" t="s">
        <v>83</v>
      </c>
      <c r="E6" s="37">
        <v>3</v>
      </c>
      <c r="F6" s="37"/>
      <c r="G6" s="45"/>
    </row>
    <row r="7" spans="1:7" ht="34" x14ac:dyDescent="0.2">
      <c r="B7" s="10" t="s">
        <v>13</v>
      </c>
      <c r="C7" s="144"/>
      <c r="D7" s="107" t="s">
        <v>84</v>
      </c>
      <c r="E7" s="46">
        <v>3</v>
      </c>
      <c r="F7" s="46"/>
      <c r="G7" s="47"/>
    </row>
    <row r="8" spans="1:7" ht="34" x14ac:dyDescent="0.2">
      <c r="B8" s="10" t="s">
        <v>13</v>
      </c>
      <c r="C8" s="144"/>
      <c r="D8" s="106" t="s">
        <v>85</v>
      </c>
      <c r="E8" s="37">
        <v>3</v>
      </c>
      <c r="F8" s="37"/>
      <c r="G8" s="45"/>
    </row>
    <row r="9" spans="1:7" ht="34" x14ac:dyDescent="0.2">
      <c r="B9" s="10" t="s">
        <v>18</v>
      </c>
      <c r="C9" s="144"/>
      <c r="D9" s="107" t="s">
        <v>86</v>
      </c>
      <c r="E9" s="46">
        <v>3</v>
      </c>
      <c r="F9" s="46"/>
      <c r="G9" s="47"/>
    </row>
    <row r="10" spans="1:7" ht="34" x14ac:dyDescent="0.2">
      <c r="B10" s="10" t="s">
        <v>14</v>
      </c>
      <c r="C10" s="144"/>
      <c r="D10" s="99" t="s">
        <v>87</v>
      </c>
      <c r="E10" s="37">
        <v>3</v>
      </c>
      <c r="F10" s="37"/>
      <c r="G10" s="45"/>
    </row>
    <row r="11" spans="1:7" ht="34" x14ac:dyDescent="0.2">
      <c r="B11" s="10" t="s">
        <v>15</v>
      </c>
      <c r="C11" s="143"/>
      <c r="D11" s="107" t="s">
        <v>88</v>
      </c>
      <c r="E11" s="46">
        <v>3</v>
      </c>
      <c r="F11" s="46"/>
      <c r="G11" s="47"/>
    </row>
    <row r="12" spans="1:7" x14ac:dyDescent="0.2"/>
    <row r="13" spans="1:7" x14ac:dyDescent="0.2"/>
    <row r="14" spans="1:7" x14ac:dyDescent="0.2"/>
    <row r="15" spans="1:7" s="5" customFormat="1" x14ac:dyDescent="0.2"/>
  </sheetData>
  <sheetProtection algorithmName="SHA-512" hashValue="Ih9aQQXJSkHacZalLfMlD9PQWunhc0AbV9JLoj9rr8IuunNWgwc/GWFtvRnqYP2qnzahbaLE6kaPX3hsRPMUWA==" saltValue="IjsGtKKqeSDZamAO0cjO7w==" spinCount="100000" sheet="1" selectLockedCells="1" selectUnlockedCells="1"/>
  <mergeCells count="6">
    <mergeCell ref="A1:D2"/>
    <mergeCell ref="E4:G4"/>
    <mergeCell ref="C6:C11"/>
    <mergeCell ref="B4:B5"/>
    <mergeCell ref="C4:C5"/>
    <mergeCell ref="D4:D5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Group Box 1">
              <controlPr defaultSize="0" autoFill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Option Button 2">
              <controlPr defaultSize="0" autoFill="0" autoLine="0" autoPict="0">
                <anchor moveWithCells="1">
                  <from>
                    <xdr:col>4</xdr:col>
                    <xdr:colOff>304800</xdr:colOff>
                    <xdr:row>5</xdr:row>
                    <xdr:rowOff>114300</xdr:rowOff>
                  </from>
                  <to>
                    <xdr:col>4</xdr:col>
                    <xdr:colOff>533400</xdr:colOff>
                    <xdr:row>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Option Button 3">
              <controlPr defaultSize="0" autoFill="0" autoLine="0" autoPict="0">
                <anchor moveWithCells="1">
                  <from>
                    <xdr:col>6</xdr:col>
                    <xdr:colOff>317500</xdr:colOff>
                    <xdr:row>5</xdr:row>
                    <xdr:rowOff>114300</xdr:rowOff>
                  </from>
                  <to>
                    <xdr:col>6</xdr:col>
                    <xdr:colOff>546100</xdr:colOff>
                    <xdr:row>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Group Box 4">
              <controlPr defaultSize="0" autoFill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Option Button 5">
              <controlPr defaultSize="0" autoFill="0" autoLine="0" autoPict="0">
                <anchor moveWithCells="1">
                  <from>
                    <xdr:col>4</xdr:col>
                    <xdr:colOff>304800</xdr:colOff>
                    <xdr:row>6</xdr:row>
                    <xdr:rowOff>63500</xdr:rowOff>
                  </from>
                  <to>
                    <xdr:col>4</xdr:col>
                    <xdr:colOff>520700</xdr:colOff>
                    <xdr:row>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Option Button 6">
              <controlPr defaultSize="0" autoFill="0" autoLine="0" autoPict="0">
                <anchor moveWithCells="1">
                  <from>
                    <xdr:col>6</xdr:col>
                    <xdr:colOff>317500</xdr:colOff>
                    <xdr:row>6</xdr:row>
                    <xdr:rowOff>63500</xdr:rowOff>
                  </from>
                  <to>
                    <xdr:col>6</xdr:col>
                    <xdr:colOff>520700</xdr:colOff>
                    <xdr:row>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9" name="Group Box 8">
              <controlPr defaultSize="0" autoFill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0" name="Option Button 9">
              <controlPr defaultSize="0" autoFill="0" autoLine="0" autoPict="0">
                <anchor moveWithCells="1">
                  <from>
                    <xdr:col>4</xdr:col>
                    <xdr:colOff>304800</xdr:colOff>
                    <xdr:row>7</xdr:row>
                    <xdr:rowOff>63500</xdr:rowOff>
                  </from>
                  <to>
                    <xdr:col>4</xdr:col>
                    <xdr:colOff>520700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1" name="Option Button 10">
              <controlPr defaultSize="0" autoFill="0" autoLine="0" autoPict="0">
                <anchor moveWithCells="1">
                  <from>
                    <xdr:col>6</xdr:col>
                    <xdr:colOff>317500</xdr:colOff>
                    <xdr:row>7</xdr:row>
                    <xdr:rowOff>88900</xdr:rowOff>
                  </from>
                  <to>
                    <xdr:col>6</xdr:col>
                    <xdr:colOff>520700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2" name="Group Box 11">
              <controlPr defaultSize="0" autoFill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3" name="Option Button 12">
              <controlPr defaultSize="0" autoFill="0" autoLine="0" autoPict="0">
                <anchor moveWithCells="1">
                  <from>
                    <xdr:col>4</xdr:col>
                    <xdr:colOff>304800</xdr:colOff>
                    <xdr:row>8</xdr:row>
                    <xdr:rowOff>76200</xdr:rowOff>
                  </from>
                  <to>
                    <xdr:col>4</xdr:col>
                    <xdr:colOff>520700</xdr:colOff>
                    <xdr:row>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4" name="Option Button 13">
              <controlPr defaultSize="0" autoFill="0" autoLine="0" autoPict="0">
                <anchor moveWithCells="1">
                  <from>
                    <xdr:col>6</xdr:col>
                    <xdr:colOff>317500</xdr:colOff>
                    <xdr:row>8</xdr:row>
                    <xdr:rowOff>76200</xdr:rowOff>
                  </from>
                  <to>
                    <xdr:col>6</xdr:col>
                    <xdr:colOff>520700</xdr:colOff>
                    <xdr:row>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5" name="Group Box 14">
              <controlPr defaultSize="0" autoFill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6" name="Option Button 15">
              <controlPr defaultSize="0" autoFill="0" autoLine="0" autoPict="0">
                <anchor moveWithCells="1">
                  <from>
                    <xdr:col>4</xdr:col>
                    <xdr:colOff>304800</xdr:colOff>
                    <xdr:row>9</xdr:row>
                    <xdr:rowOff>63500</xdr:rowOff>
                  </from>
                  <to>
                    <xdr:col>4</xdr:col>
                    <xdr:colOff>495300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7" name="Option Button 16">
              <controlPr defaultSize="0" autoFill="0" autoLine="0" autoPict="0">
                <anchor moveWithCells="1">
                  <from>
                    <xdr:col>6</xdr:col>
                    <xdr:colOff>317500</xdr:colOff>
                    <xdr:row>9</xdr:row>
                    <xdr:rowOff>63500</xdr:rowOff>
                  </from>
                  <to>
                    <xdr:col>6</xdr:col>
                    <xdr:colOff>508000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8" name="Group Box 17">
              <controlPr defaultSize="0" autoFill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19" name="Option Button 18">
              <controlPr defaultSize="0" autoFill="0" autoLine="0" autoPict="0">
                <anchor moveWithCells="1">
                  <from>
                    <xdr:col>4</xdr:col>
                    <xdr:colOff>304800</xdr:colOff>
                    <xdr:row>10</xdr:row>
                    <xdr:rowOff>63500</xdr:rowOff>
                  </from>
                  <to>
                    <xdr:col>4</xdr:col>
                    <xdr:colOff>520700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0" name="Option Button 19">
              <controlPr defaultSize="0" autoFill="0" autoLine="0" autoPict="0">
                <anchor moveWithCells="1">
                  <from>
                    <xdr:col>6</xdr:col>
                    <xdr:colOff>317500</xdr:colOff>
                    <xdr:row>10</xdr:row>
                    <xdr:rowOff>88900</xdr:rowOff>
                  </from>
                  <to>
                    <xdr:col>6</xdr:col>
                    <xdr:colOff>558800</xdr:colOff>
                    <xdr:row>10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1" name="Option Button 20">
              <controlPr defaultSize="0" autoFill="0" autoLine="0" autoPict="0">
                <anchor moveWithCells="1">
                  <from>
                    <xdr:col>5</xdr:col>
                    <xdr:colOff>304800</xdr:colOff>
                    <xdr:row>5</xdr:row>
                    <xdr:rowOff>114300</xdr:rowOff>
                  </from>
                  <to>
                    <xdr:col>5</xdr:col>
                    <xdr:colOff>533400</xdr:colOff>
                    <xdr:row>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2" name="Option Button 21">
              <controlPr defaultSize="0" autoFill="0" autoLine="0" autoPict="0">
                <anchor moveWithCells="1">
                  <from>
                    <xdr:col>5</xdr:col>
                    <xdr:colOff>304800</xdr:colOff>
                    <xdr:row>6</xdr:row>
                    <xdr:rowOff>114300</xdr:rowOff>
                  </from>
                  <to>
                    <xdr:col>5</xdr:col>
                    <xdr:colOff>533400</xdr:colOff>
                    <xdr:row>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3" name="Option Button 22">
              <controlPr defaultSize="0" autoFill="0" autoLine="0" autoPict="0">
                <anchor moveWithCells="1">
                  <from>
                    <xdr:col>5</xdr:col>
                    <xdr:colOff>304800</xdr:colOff>
                    <xdr:row>7</xdr:row>
                    <xdr:rowOff>114300</xdr:rowOff>
                  </from>
                  <to>
                    <xdr:col>5</xdr:col>
                    <xdr:colOff>533400</xdr:colOff>
                    <xdr:row>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4" name="Option Button 23">
              <controlPr defaultSize="0" autoFill="0" autoLine="0" autoPict="0">
                <anchor moveWithCells="1">
                  <from>
                    <xdr:col>5</xdr:col>
                    <xdr:colOff>304800</xdr:colOff>
                    <xdr:row>8</xdr:row>
                    <xdr:rowOff>114300</xdr:rowOff>
                  </from>
                  <to>
                    <xdr:col>5</xdr:col>
                    <xdr:colOff>533400</xdr:colOff>
                    <xdr:row>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5" name="Option Button 24">
              <controlPr defaultSize="0" autoFill="0" autoLine="0" autoPict="0">
                <anchor moveWithCells="1">
                  <from>
                    <xdr:col>5</xdr:col>
                    <xdr:colOff>304800</xdr:colOff>
                    <xdr:row>9</xdr:row>
                    <xdr:rowOff>114300</xdr:rowOff>
                  </from>
                  <to>
                    <xdr:col>5</xdr:col>
                    <xdr:colOff>533400</xdr:colOff>
                    <xdr:row>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6" name="Option Button 25">
              <controlPr defaultSize="0" autoFill="0" autoLine="0" autoPict="0">
                <anchor moveWithCells="1">
                  <from>
                    <xdr:col>5</xdr:col>
                    <xdr:colOff>304800</xdr:colOff>
                    <xdr:row>10</xdr:row>
                    <xdr:rowOff>114300</xdr:rowOff>
                  </from>
                  <to>
                    <xdr:col>5</xdr:col>
                    <xdr:colOff>533400</xdr:colOff>
                    <xdr:row>10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1"/>
  <dimension ref="A1:M14"/>
  <sheetViews>
    <sheetView showGridLines="0" showRowColHeaders="0" zoomScaleNormal="100" workbookViewId="0">
      <selection sqref="A1:H2"/>
    </sheetView>
  </sheetViews>
  <sheetFormatPr baseColWidth="10" defaultColWidth="0" defaultRowHeight="15" zeroHeight="1" x14ac:dyDescent="0.2"/>
  <cols>
    <col min="1" max="1" width="2.83203125" style="4" customWidth="1"/>
    <col min="2" max="2" width="12.5" style="4" hidden="1" customWidth="1"/>
    <col min="3" max="3" width="14.83203125" style="4" hidden="1" customWidth="1"/>
    <col min="4" max="4" width="60.5" style="4" customWidth="1"/>
    <col min="5" max="6" width="13" style="4" customWidth="1"/>
    <col min="7" max="7" width="12.5" style="4" customWidth="1"/>
    <col min="8" max="8" width="2.83203125" style="4" customWidth="1"/>
    <col min="9" max="9" width="12.5" style="4" hidden="1" customWidth="1"/>
    <col min="10" max="10" width="11.83203125" style="4" hidden="1" customWidth="1"/>
    <col min="11" max="12" width="11.5" style="4" hidden="1" customWidth="1"/>
    <col min="13" max="13" width="2.83203125" style="4" hidden="1" customWidth="1"/>
    <col min="14" max="16384" width="11.5" style="4" hidden="1"/>
  </cols>
  <sheetData>
    <row r="1" spans="1:8" s="5" customFormat="1" ht="14.5" customHeight="1" x14ac:dyDescent="0.2">
      <c r="A1" s="156" t="s">
        <v>89</v>
      </c>
      <c r="B1" s="157"/>
      <c r="C1" s="157"/>
      <c r="D1" s="157"/>
      <c r="E1" s="157"/>
      <c r="F1" s="157"/>
      <c r="G1" s="157"/>
      <c r="H1" s="157"/>
    </row>
    <row r="2" spans="1:8" s="5" customFormat="1" ht="15" customHeight="1" x14ac:dyDescent="0.2">
      <c r="A2" s="157"/>
      <c r="B2" s="157"/>
      <c r="C2" s="157"/>
      <c r="D2" s="157"/>
      <c r="E2" s="157"/>
      <c r="F2" s="157"/>
      <c r="G2" s="157"/>
      <c r="H2" s="157"/>
    </row>
    <row r="3" spans="1:8" x14ac:dyDescent="0.2"/>
    <row r="4" spans="1:8" ht="16" x14ac:dyDescent="0.2">
      <c r="B4" s="145" t="s">
        <v>19</v>
      </c>
      <c r="C4" s="145" t="s">
        <v>20</v>
      </c>
      <c r="D4" s="150" t="s">
        <v>42</v>
      </c>
      <c r="E4" s="147" t="s">
        <v>35</v>
      </c>
      <c r="F4" s="148"/>
      <c r="G4" s="149"/>
    </row>
    <row r="5" spans="1:8" ht="14.5" customHeight="1" x14ac:dyDescent="0.2">
      <c r="B5" s="145"/>
      <c r="C5" s="145"/>
      <c r="D5" s="151"/>
      <c r="E5" s="105" t="s">
        <v>36</v>
      </c>
      <c r="F5" s="105" t="s">
        <v>37</v>
      </c>
      <c r="G5" s="108" t="s">
        <v>38</v>
      </c>
    </row>
    <row r="6" spans="1:8" ht="31.5" customHeight="1" x14ac:dyDescent="0.2">
      <c r="B6" s="10" t="s">
        <v>14</v>
      </c>
      <c r="C6" s="145" t="s">
        <v>8</v>
      </c>
      <c r="D6" s="99" t="s">
        <v>90</v>
      </c>
      <c r="E6" s="37">
        <v>3</v>
      </c>
      <c r="F6" s="37"/>
      <c r="G6" s="80"/>
    </row>
    <row r="7" spans="1:8" ht="51" x14ac:dyDescent="0.2">
      <c r="B7" s="10" t="s">
        <v>14</v>
      </c>
      <c r="C7" s="145"/>
      <c r="D7" s="102" t="s">
        <v>91</v>
      </c>
      <c r="E7" s="46">
        <v>3</v>
      </c>
      <c r="F7" s="79"/>
      <c r="G7" s="47"/>
    </row>
    <row r="8" spans="1:8" ht="51" x14ac:dyDescent="0.2">
      <c r="B8" s="10" t="s">
        <v>14</v>
      </c>
      <c r="C8" s="145"/>
      <c r="D8" s="99" t="s">
        <v>92</v>
      </c>
      <c r="E8" s="37">
        <v>3</v>
      </c>
      <c r="F8" s="37"/>
      <c r="G8" s="45"/>
    </row>
    <row r="9" spans="1:8" ht="30" customHeight="1" x14ac:dyDescent="0.2">
      <c r="B9" s="10" t="s">
        <v>14</v>
      </c>
      <c r="C9" s="145"/>
      <c r="D9" s="102" t="s">
        <v>93</v>
      </c>
      <c r="E9" s="46">
        <v>3</v>
      </c>
      <c r="F9" s="46"/>
      <c r="G9" s="47"/>
    </row>
    <row r="10" spans="1:8" ht="51" x14ac:dyDescent="0.2">
      <c r="B10" s="10" t="s">
        <v>14</v>
      </c>
      <c r="C10" s="145"/>
      <c r="D10" s="99" t="s">
        <v>94</v>
      </c>
      <c r="E10" s="37">
        <v>3</v>
      </c>
      <c r="F10" s="37"/>
      <c r="G10" s="45"/>
    </row>
    <row r="11" spans="1:8" x14ac:dyDescent="0.2"/>
    <row r="12" spans="1:8" x14ac:dyDescent="0.2"/>
    <row r="13" spans="1:8" x14ac:dyDescent="0.2"/>
    <row r="14" spans="1:8" s="5" customFormat="1" x14ac:dyDescent="0.2"/>
  </sheetData>
  <sheetProtection algorithmName="SHA-512" hashValue="bV1xm3zgLOdYTPcA3oWuQak96y5wR4zQIEDMKMSGTO9sCX3aRf0pL8EdJMApV94AXjpp9wi8+vC2/UFfW3TaEQ==" saltValue="ecizGk3Gj87ZT2teRRfc1w==" spinCount="100000" sheet="1" selectLockedCells="1" selectUnlockedCells="1"/>
  <mergeCells count="6">
    <mergeCell ref="A1:H2"/>
    <mergeCell ref="E4:G4"/>
    <mergeCell ref="C6:C10"/>
    <mergeCell ref="B4:B5"/>
    <mergeCell ref="C4:C5"/>
    <mergeCell ref="D4:D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7" r:id="rId4" name="Group Box 5">
              <controlPr defaultSize="0" autoFill="0" autoPict="0">
                <anchor moveWithCells="1">
                  <from>
                    <xdr:col>4</xdr:col>
                    <xdr:colOff>12700</xdr:colOff>
                    <xdr:row>5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5" name="Option Button 6">
              <controlPr defaultSize="0" autoFill="0" autoLine="0" autoPict="0">
                <anchor moveWithCells="1">
                  <from>
                    <xdr:col>4</xdr:col>
                    <xdr:colOff>330200</xdr:colOff>
                    <xdr:row>5</xdr:row>
                    <xdr:rowOff>63500</xdr:rowOff>
                  </from>
                  <to>
                    <xdr:col>4</xdr:col>
                    <xdr:colOff>533400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6" name="Option Button 7">
              <controlPr defaultSize="0" autoFill="0" autoLine="0" autoPict="0">
                <anchor moveWithCells="1">
                  <from>
                    <xdr:col>6</xdr:col>
                    <xdr:colOff>304800</xdr:colOff>
                    <xdr:row>5</xdr:row>
                    <xdr:rowOff>76200</xdr:rowOff>
                  </from>
                  <to>
                    <xdr:col>6</xdr:col>
                    <xdr:colOff>508000</xdr:colOff>
                    <xdr:row>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7" name="Group Box 8">
              <controlPr defaultSize="0" autoFill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7</xdr:col>
                    <xdr:colOff>12700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8" name="Option Button 9">
              <controlPr defaultSize="0" autoFill="0" autoLine="0" autoPict="0">
                <anchor moveWithCells="1">
                  <from>
                    <xdr:col>4</xdr:col>
                    <xdr:colOff>330200</xdr:colOff>
                    <xdr:row>6</xdr:row>
                    <xdr:rowOff>165100</xdr:rowOff>
                  </from>
                  <to>
                    <xdr:col>4</xdr:col>
                    <xdr:colOff>520700</xdr:colOff>
                    <xdr:row>6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9" name="Option Button 10">
              <controlPr defaultSize="0" autoFill="0" autoLine="0" autoPict="0">
                <anchor moveWithCells="1">
                  <from>
                    <xdr:col>6</xdr:col>
                    <xdr:colOff>304800</xdr:colOff>
                    <xdr:row>6</xdr:row>
                    <xdr:rowOff>165100</xdr:rowOff>
                  </from>
                  <to>
                    <xdr:col>6</xdr:col>
                    <xdr:colOff>495300</xdr:colOff>
                    <xdr:row>6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0" name="Group Box 11">
              <controlPr defaultSize="0" autoFill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1" name="Option Button 12">
              <controlPr defaultSize="0" autoFill="0" autoLine="0" autoPict="0">
                <anchor moveWithCells="1">
                  <from>
                    <xdr:col>4</xdr:col>
                    <xdr:colOff>330200</xdr:colOff>
                    <xdr:row>7</xdr:row>
                    <xdr:rowOff>215900</xdr:rowOff>
                  </from>
                  <to>
                    <xdr:col>4</xdr:col>
                    <xdr:colOff>520700</xdr:colOff>
                    <xdr:row>7</xdr:row>
                    <xdr:rowOff>584200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2" name="Option Button 13">
              <controlPr defaultSize="0" autoFill="0" autoLine="0" autoPict="0">
                <anchor moveWithCells="1">
                  <from>
                    <xdr:col>6</xdr:col>
                    <xdr:colOff>304800</xdr:colOff>
                    <xdr:row>7</xdr:row>
                    <xdr:rowOff>203200</xdr:rowOff>
                  </from>
                  <to>
                    <xdr:col>6</xdr:col>
                    <xdr:colOff>495300</xdr:colOff>
                    <xdr:row>7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3" name="Group Box 14">
              <controlPr defaultSize="0" autoFill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7</xdr:col>
                    <xdr:colOff>12700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4" name="Option Button 15">
              <controlPr defaultSize="0" autoFill="0" autoLine="0" autoPict="0">
                <anchor moveWithCells="1">
                  <from>
                    <xdr:col>4</xdr:col>
                    <xdr:colOff>330200</xdr:colOff>
                    <xdr:row>8</xdr:row>
                    <xdr:rowOff>63500</xdr:rowOff>
                  </from>
                  <to>
                    <xdr:col>4</xdr:col>
                    <xdr:colOff>533400</xdr:colOff>
                    <xdr:row>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5" name="Option Button 16">
              <controlPr defaultSize="0" autoFill="0" autoLine="0" autoPict="0">
                <anchor moveWithCells="1">
                  <from>
                    <xdr:col>6</xdr:col>
                    <xdr:colOff>304800</xdr:colOff>
                    <xdr:row>8</xdr:row>
                    <xdr:rowOff>63500</xdr:rowOff>
                  </from>
                  <to>
                    <xdr:col>6</xdr:col>
                    <xdr:colOff>520700</xdr:colOff>
                    <xdr:row>8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6" name="Group Box 17">
              <controlPr defaultSize="0" autoFill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7</xdr:col>
                    <xdr:colOff>12700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17" name="Option Button 18">
              <controlPr defaultSize="0" autoFill="0" autoLine="0" autoPict="0">
                <anchor moveWithCells="1">
                  <from>
                    <xdr:col>4</xdr:col>
                    <xdr:colOff>330200</xdr:colOff>
                    <xdr:row>9</xdr:row>
                    <xdr:rowOff>127000</xdr:rowOff>
                  </from>
                  <to>
                    <xdr:col>4</xdr:col>
                    <xdr:colOff>546100</xdr:colOff>
                    <xdr:row>9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18" name="Option Button 19">
              <controlPr defaultSize="0" autoFill="0" autoLine="0" autoPict="0">
                <anchor moveWithCells="1">
                  <from>
                    <xdr:col>6</xdr:col>
                    <xdr:colOff>304800</xdr:colOff>
                    <xdr:row>9</xdr:row>
                    <xdr:rowOff>101600</xdr:rowOff>
                  </from>
                  <to>
                    <xdr:col>6</xdr:col>
                    <xdr:colOff>520700</xdr:colOff>
                    <xdr:row>9</xdr:row>
                    <xdr:rowOff>482600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19" name="Option Button 21">
              <controlPr defaultSize="0" autoFill="0" autoLine="0" autoPict="0">
                <anchor moveWithCells="1">
                  <from>
                    <xdr:col>5</xdr:col>
                    <xdr:colOff>330200</xdr:colOff>
                    <xdr:row>5</xdr:row>
                    <xdr:rowOff>76200</xdr:rowOff>
                  </from>
                  <to>
                    <xdr:col>5</xdr:col>
                    <xdr:colOff>546100</xdr:colOff>
                    <xdr:row>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0" name="Option Button 22">
              <controlPr defaultSize="0" autoFill="0" autoLine="0" autoPict="0">
                <anchor moveWithCells="1">
                  <from>
                    <xdr:col>5</xdr:col>
                    <xdr:colOff>330200</xdr:colOff>
                    <xdr:row>6</xdr:row>
                    <xdr:rowOff>177800</xdr:rowOff>
                  </from>
                  <to>
                    <xdr:col>5</xdr:col>
                    <xdr:colOff>546100</xdr:colOff>
                    <xdr:row>6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1" name="Option Button 23">
              <controlPr defaultSize="0" autoFill="0" autoLine="0" autoPict="0">
                <anchor moveWithCells="1">
                  <from>
                    <xdr:col>5</xdr:col>
                    <xdr:colOff>330200</xdr:colOff>
                    <xdr:row>7</xdr:row>
                    <xdr:rowOff>254000</xdr:rowOff>
                  </from>
                  <to>
                    <xdr:col>5</xdr:col>
                    <xdr:colOff>546100</xdr:colOff>
                    <xdr:row>7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2" name="Option Button 24">
              <controlPr defaultSize="0" autoFill="0" autoLine="0" autoPict="0">
                <anchor moveWithCells="1">
                  <from>
                    <xdr:col>5</xdr:col>
                    <xdr:colOff>342900</xdr:colOff>
                    <xdr:row>8</xdr:row>
                    <xdr:rowOff>76200</xdr:rowOff>
                  </from>
                  <to>
                    <xdr:col>5</xdr:col>
                    <xdr:colOff>546100</xdr:colOff>
                    <xdr:row>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3" name="Option Button 25">
              <controlPr defaultSize="0" autoFill="0" autoLine="0" autoPict="0">
                <anchor moveWithCells="1">
                  <from>
                    <xdr:col>5</xdr:col>
                    <xdr:colOff>342900</xdr:colOff>
                    <xdr:row>9</xdr:row>
                    <xdr:rowOff>165100</xdr:rowOff>
                  </from>
                  <to>
                    <xdr:col>5</xdr:col>
                    <xdr:colOff>546100</xdr:colOff>
                    <xdr:row>9</xdr:row>
                    <xdr:rowOff>431800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/>
  <dimension ref="A1:M14"/>
  <sheetViews>
    <sheetView showGridLines="0" showRowColHeaders="0" zoomScaleNormal="100" workbookViewId="0">
      <selection sqref="A1:D2"/>
    </sheetView>
  </sheetViews>
  <sheetFormatPr baseColWidth="10" defaultColWidth="0" defaultRowHeight="15" zeroHeight="1" x14ac:dyDescent="0.2"/>
  <cols>
    <col min="1" max="1" width="2.83203125" style="4" customWidth="1"/>
    <col min="2" max="2" width="13.5" style="4" hidden="1" customWidth="1"/>
    <col min="3" max="3" width="15.5" style="4" hidden="1" customWidth="1"/>
    <col min="4" max="4" width="59.1640625" style="4" customWidth="1"/>
    <col min="5" max="6" width="12.5" style="4" customWidth="1"/>
    <col min="7" max="7" width="12" style="4" customWidth="1"/>
    <col min="8" max="8" width="2.83203125" style="4" customWidth="1"/>
    <col min="9" max="9" width="12.83203125" style="4" hidden="1" customWidth="1"/>
    <col min="10" max="10" width="11.83203125" style="4" hidden="1" customWidth="1"/>
    <col min="11" max="12" width="11.5" style="4" hidden="1" customWidth="1"/>
    <col min="13" max="13" width="2.83203125" style="4" hidden="1" customWidth="1"/>
    <col min="14" max="16384" width="11.5" style="4" hidden="1"/>
  </cols>
  <sheetData>
    <row r="1" spans="1:9" s="5" customFormat="1" x14ac:dyDescent="0.2">
      <c r="A1" s="138" t="s">
        <v>95</v>
      </c>
      <c r="B1" s="138"/>
      <c r="C1" s="138"/>
      <c r="D1" s="138"/>
    </row>
    <row r="2" spans="1:9" s="5" customFormat="1" x14ac:dyDescent="0.2">
      <c r="A2" s="138"/>
      <c r="B2" s="138"/>
      <c r="C2" s="138"/>
      <c r="D2" s="138"/>
    </row>
    <row r="3" spans="1:9" ht="15" customHeight="1" x14ac:dyDescent="0.45">
      <c r="H3" s="15"/>
      <c r="I3" s="15"/>
    </row>
    <row r="4" spans="1:9" ht="23.25" customHeight="1" x14ac:dyDescent="0.2">
      <c r="B4" s="142" t="s">
        <v>19</v>
      </c>
      <c r="C4" s="142" t="s">
        <v>20</v>
      </c>
      <c r="D4" s="150" t="s">
        <v>42</v>
      </c>
      <c r="E4" s="147" t="s">
        <v>35</v>
      </c>
      <c r="F4" s="148"/>
      <c r="G4" s="149"/>
    </row>
    <row r="5" spans="1:9" ht="15.75" customHeight="1" x14ac:dyDescent="0.2">
      <c r="B5" s="143"/>
      <c r="C5" s="143"/>
      <c r="D5" s="151"/>
      <c r="E5" s="109" t="s">
        <v>36</v>
      </c>
      <c r="F5" s="109" t="s">
        <v>37</v>
      </c>
      <c r="G5" s="110" t="s">
        <v>38</v>
      </c>
    </row>
    <row r="6" spans="1:9" ht="30" customHeight="1" x14ac:dyDescent="0.2">
      <c r="B6" s="10" t="s">
        <v>13</v>
      </c>
      <c r="C6" s="142" t="s">
        <v>9</v>
      </c>
      <c r="D6" s="99" t="s">
        <v>96</v>
      </c>
      <c r="E6" s="37">
        <v>3</v>
      </c>
      <c r="F6" s="37"/>
      <c r="G6" s="45"/>
    </row>
    <row r="7" spans="1:9" ht="34" x14ac:dyDescent="0.2">
      <c r="B7" s="10" t="s">
        <v>13</v>
      </c>
      <c r="C7" s="144"/>
      <c r="D7" s="102" t="s">
        <v>97</v>
      </c>
      <c r="E7" s="46">
        <v>3</v>
      </c>
      <c r="F7" s="46"/>
      <c r="G7" s="47"/>
    </row>
    <row r="8" spans="1:9" ht="34" x14ac:dyDescent="0.2">
      <c r="B8" s="10" t="s">
        <v>15</v>
      </c>
      <c r="C8" s="144"/>
      <c r="D8" s="99" t="s">
        <v>98</v>
      </c>
      <c r="E8" s="37">
        <v>3</v>
      </c>
      <c r="F8" s="37"/>
      <c r="G8" s="45"/>
    </row>
    <row r="9" spans="1:9" ht="34" x14ac:dyDescent="0.2">
      <c r="B9" s="10" t="s">
        <v>13</v>
      </c>
      <c r="C9" s="144"/>
      <c r="D9" s="102" t="s">
        <v>99</v>
      </c>
      <c r="E9" s="46">
        <v>3</v>
      </c>
      <c r="F9" s="46"/>
      <c r="G9" s="47"/>
    </row>
    <row r="10" spans="1:9" ht="31.25" customHeight="1" x14ac:dyDescent="0.2">
      <c r="B10" s="10" t="s">
        <v>13</v>
      </c>
      <c r="C10" s="143"/>
      <c r="D10" s="99" t="s">
        <v>100</v>
      </c>
      <c r="E10" s="37">
        <v>3</v>
      </c>
      <c r="F10" s="37"/>
      <c r="G10" s="45"/>
    </row>
    <row r="11" spans="1:9" x14ac:dyDescent="0.2"/>
    <row r="12" spans="1:9" x14ac:dyDescent="0.2"/>
    <row r="13" spans="1:9" x14ac:dyDescent="0.2"/>
    <row r="14" spans="1:9" s="5" customFormat="1" x14ac:dyDescent="0.2"/>
  </sheetData>
  <sheetProtection algorithmName="SHA-512" hashValue="MgbhsAbVSYql0O7lQUerED4S57eE/KqFAyWvKniZt+qLwyvVclarqVoSPFJlURz1vH1ySjm1sEPDCNSliv0w0A==" saltValue="Y0DnnD17Lz1lQDIzvKbJWQ==" spinCount="100000" sheet="1" selectLockedCells="1" selectUnlockedCells="1"/>
  <mergeCells count="6">
    <mergeCell ref="C4:C5"/>
    <mergeCell ref="B4:B5"/>
    <mergeCell ref="C6:C10"/>
    <mergeCell ref="A1:D2"/>
    <mergeCell ref="E4:G4"/>
    <mergeCell ref="D4:D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0" r:id="rId4" name="Group Box 4">
              <controlPr defaultSize="0" autoFill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5" name="Option Button 5">
              <controlPr defaultSize="0" autoFill="0" autoLine="0" autoPict="0">
                <anchor moveWithCells="1">
                  <from>
                    <xdr:col>4</xdr:col>
                    <xdr:colOff>304800</xdr:colOff>
                    <xdr:row>6</xdr:row>
                    <xdr:rowOff>88900</xdr:rowOff>
                  </from>
                  <to>
                    <xdr:col>4</xdr:col>
                    <xdr:colOff>508000</xdr:colOff>
                    <xdr:row>6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6" name="Option Button 6">
              <controlPr defaultSize="0" autoFill="0" autoLine="0" autoPict="0">
                <anchor moveWithCells="1">
                  <from>
                    <xdr:col>6</xdr:col>
                    <xdr:colOff>304800</xdr:colOff>
                    <xdr:row>6</xdr:row>
                    <xdr:rowOff>63500</xdr:rowOff>
                  </from>
                  <to>
                    <xdr:col>6</xdr:col>
                    <xdr:colOff>558800</xdr:colOff>
                    <xdr:row>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7" name="Group Box 7">
              <controlPr defaultSize="0" autoFill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8" name="Option Button 8">
              <controlPr defaultSize="0" autoFill="0" autoLine="0" autoPict="0">
                <anchor moveWithCells="1">
                  <from>
                    <xdr:col>4</xdr:col>
                    <xdr:colOff>304800</xdr:colOff>
                    <xdr:row>7</xdr:row>
                    <xdr:rowOff>63500</xdr:rowOff>
                  </from>
                  <to>
                    <xdr:col>4</xdr:col>
                    <xdr:colOff>520700</xdr:colOff>
                    <xdr:row>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9" name="Option Button 9">
              <controlPr defaultSize="0" autoFill="0" autoLine="0" autoPict="0">
                <anchor moveWithCells="1">
                  <from>
                    <xdr:col>6</xdr:col>
                    <xdr:colOff>292100</xdr:colOff>
                    <xdr:row>7</xdr:row>
                    <xdr:rowOff>88900</xdr:rowOff>
                  </from>
                  <to>
                    <xdr:col>6</xdr:col>
                    <xdr:colOff>520700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0" name="Group Box 10">
              <controlPr defaultSize="0" autoFill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1" name="Option Button 11">
              <controlPr defaultSize="0" autoFill="0" autoLine="0" autoPict="0">
                <anchor moveWithCells="1">
                  <from>
                    <xdr:col>4</xdr:col>
                    <xdr:colOff>304800</xdr:colOff>
                    <xdr:row>8</xdr:row>
                    <xdr:rowOff>88900</xdr:rowOff>
                  </from>
                  <to>
                    <xdr:col>4</xdr:col>
                    <xdr:colOff>508000</xdr:colOff>
                    <xdr:row>8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2" name="Option Button 12">
              <controlPr defaultSize="0" autoFill="0" autoLine="0" autoPict="0">
                <anchor moveWithCells="1">
                  <from>
                    <xdr:col>6</xdr:col>
                    <xdr:colOff>304800</xdr:colOff>
                    <xdr:row>8</xdr:row>
                    <xdr:rowOff>63500</xdr:rowOff>
                  </from>
                  <to>
                    <xdr:col>6</xdr:col>
                    <xdr:colOff>533400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3" name="Group Box 13">
              <controlPr defaultSize="0" autoFill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6</xdr:col>
                    <xdr:colOff>812800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4" name="Option Button 14">
              <controlPr defaultSize="0" autoFill="0" autoLine="0" autoPict="0">
                <anchor moveWithCells="1">
                  <from>
                    <xdr:col>4</xdr:col>
                    <xdr:colOff>317500</xdr:colOff>
                    <xdr:row>9</xdr:row>
                    <xdr:rowOff>88900</xdr:rowOff>
                  </from>
                  <to>
                    <xdr:col>4</xdr:col>
                    <xdr:colOff>520700</xdr:colOff>
                    <xdr:row>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5" name="Option Button 15">
              <controlPr defaultSize="0" autoFill="0" autoLine="0" autoPict="0">
                <anchor moveWithCells="1">
                  <from>
                    <xdr:col>6</xdr:col>
                    <xdr:colOff>292100</xdr:colOff>
                    <xdr:row>9</xdr:row>
                    <xdr:rowOff>88900</xdr:rowOff>
                  </from>
                  <to>
                    <xdr:col>6</xdr:col>
                    <xdr:colOff>520700</xdr:colOff>
                    <xdr:row>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6" name="Group Box 16">
              <controlPr defaultSize="0" autoFill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7</xdr:col>
                    <xdr:colOff>12700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7" name="Option Button 17">
              <controlPr defaultSize="0" autoFill="0" autoLine="0" autoPict="0">
                <anchor moveWithCells="1">
                  <from>
                    <xdr:col>4</xdr:col>
                    <xdr:colOff>317500</xdr:colOff>
                    <xdr:row>5</xdr:row>
                    <xdr:rowOff>50800</xdr:rowOff>
                  </from>
                  <to>
                    <xdr:col>4</xdr:col>
                    <xdr:colOff>520700</xdr:colOff>
                    <xdr:row>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18" name="Option Button 18">
              <controlPr defaultSize="0" autoFill="0" autoLine="0" autoPict="0">
                <anchor moveWithCells="1">
                  <from>
                    <xdr:col>6</xdr:col>
                    <xdr:colOff>292100</xdr:colOff>
                    <xdr:row>5</xdr:row>
                    <xdr:rowOff>50800</xdr:rowOff>
                  </from>
                  <to>
                    <xdr:col>6</xdr:col>
                    <xdr:colOff>520700</xdr:colOff>
                    <xdr:row>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19" name="Option Button 19">
              <controlPr defaultSize="0" autoFill="0" autoLine="0" autoPict="0">
                <anchor moveWithCells="1">
                  <from>
                    <xdr:col>5</xdr:col>
                    <xdr:colOff>317500</xdr:colOff>
                    <xdr:row>5</xdr:row>
                    <xdr:rowOff>50800</xdr:rowOff>
                  </from>
                  <to>
                    <xdr:col>5</xdr:col>
                    <xdr:colOff>520700</xdr:colOff>
                    <xdr:row>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0" name="Option Button 20">
              <controlPr defaultSize="0" autoFill="0" autoLine="0" autoPict="0">
                <anchor moveWithCells="1">
                  <from>
                    <xdr:col>5</xdr:col>
                    <xdr:colOff>317500</xdr:colOff>
                    <xdr:row>6</xdr:row>
                    <xdr:rowOff>50800</xdr:rowOff>
                  </from>
                  <to>
                    <xdr:col>5</xdr:col>
                    <xdr:colOff>520700</xdr:colOff>
                    <xdr:row>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1" name="Option Button 21">
              <controlPr defaultSize="0" autoFill="0" autoLine="0" autoPict="0">
                <anchor moveWithCells="1">
                  <from>
                    <xdr:col>5</xdr:col>
                    <xdr:colOff>317500</xdr:colOff>
                    <xdr:row>7</xdr:row>
                    <xdr:rowOff>50800</xdr:rowOff>
                  </from>
                  <to>
                    <xdr:col>5</xdr:col>
                    <xdr:colOff>520700</xdr:colOff>
                    <xdr:row>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2" name="Option Button 22">
              <controlPr defaultSize="0" autoFill="0" autoLine="0" autoPict="0">
                <anchor moveWithCells="1">
                  <from>
                    <xdr:col>5</xdr:col>
                    <xdr:colOff>317500</xdr:colOff>
                    <xdr:row>8</xdr:row>
                    <xdr:rowOff>50800</xdr:rowOff>
                  </from>
                  <to>
                    <xdr:col>5</xdr:col>
                    <xdr:colOff>520700</xdr:colOff>
                    <xdr:row>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3" name="Option Button 23">
              <controlPr defaultSize="0" autoFill="0" autoLine="0" autoPict="0">
                <anchor moveWithCells="1">
                  <from>
                    <xdr:col>5</xdr:col>
                    <xdr:colOff>317500</xdr:colOff>
                    <xdr:row>9</xdr:row>
                    <xdr:rowOff>50800</xdr:rowOff>
                  </from>
                  <to>
                    <xdr:col>5</xdr:col>
                    <xdr:colOff>520700</xdr:colOff>
                    <xdr:row>9</xdr:row>
                    <xdr:rowOff>330200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/>
  <dimension ref="A1:M12"/>
  <sheetViews>
    <sheetView showGridLines="0" showRowColHeaders="0" zoomScale="110" zoomScaleNormal="110" workbookViewId="0">
      <selection sqref="A1:D2"/>
    </sheetView>
  </sheetViews>
  <sheetFormatPr baseColWidth="10" defaultColWidth="0" defaultRowHeight="15" zeroHeight="1" x14ac:dyDescent="0.2"/>
  <cols>
    <col min="1" max="1" width="2.83203125" style="4" customWidth="1"/>
    <col min="2" max="2" width="11.83203125" style="4" hidden="1" customWidth="1"/>
    <col min="3" max="3" width="15.1640625" style="4" hidden="1" customWidth="1"/>
    <col min="4" max="4" width="47.1640625" style="4" customWidth="1"/>
    <col min="5" max="6" width="12.1640625" style="4" customWidth="1"/>
    <col min="7" max="7" width="12.5" style="4" customWidth="1"/>
    <col min="8" max="8" width="2.83203125" style="4" customWidth="1"/>
    <col min="9" max="9" width="12.1640625" style="4" hidden="1" customWidth="1"/>
    <col min="10" max="10" width="12.5" style="4" hidden="1" customWidth="1"/>
    <col min="11" max="12" width="11.5" style="4" hidden="1" customWidth="1"/>
    <col min="13" max="13" width="2.83203125" style="4" hidden="1" customWidth="1"/>
    <col min="14" max="16384" width="11.5" style="4" hidden="1"/>
  </cols>
  <sheetData>
    <row r="1" spans="1:8" s="5" customFormat="1" ht="14.5" customHeight="1" x14ac:dyDescent="0.2">
      <c r="A1" s="156" t="s">
        <v>101</v>
      </c>
      <c r="B1" s="157"/>
      <c r="C1" s="157"/>
      <c r="D1" s="157"/>
    </row>
    <row r="2" spans="1:8" s="14" customFormat="1" ht="14.5" customHeight="1" x14ac:dyDescent="0.2">
      <c r="A2" s="157"/>
      <c r="B2" s="157"/>
      <c r="C2" s="157"/>
      <c r="D2" s="157"/>
    </row>
    <row r="3" spans="1:8" s="13" customFormat="1" ht="15" customHeight="1" x14ac:dyDescent="0.2">
      <c r="D3" s="31"/>
      <c r="G3" s="29"/>
      <c r="H3" s="29"/>
    </row>
    <row r="4" spans="1:8" s="13" customFormat="1" ht="24" customHeight="1" x14ac:dyDescent="0.2">
      <c r="B4" s="145" t="s">
        <v>19</v>
      </c>
      <c r="C4" s="158" t="s">
        <v>20</v>
      </c>
      <c r="D4" s="150" t="s">
        <v>42</v>
      </c>
      <c r="E4" s="147" t="s">
        <v>35</v>
      </c>
      <c r="F4" s="148"/>
      <c r="G4" s="149"/>
    </row>
    <row r="5" spans="1:8" ht="17" x14ac:dyDescent="0.2">
      <c r="B5" s="145"/>
      <c r="C5" s="158"/>
      <c r="D5" s="151"/>
      <c r="E5" s="109" t="s">
        <v>36</v>
      </c>
      <c r="F5" s="109" t="s">
        <v>37</v>
      </c>
      <c r="G5" s="110" t="s">
        <v>38</v>
      </c>
    </row>
    <row r="6" spans="1:8" ht="31.25" customHeight="1" x14ac:dyDescent="0.2">
      <c r="B6" s="10" t="s">
        <v>17</v>
      </c>
      <c r="C6" s="158" t="s">
        <v>10</v>
      </c>
      <c r="D6" s="99" t="s">
        <v>102</v>
      </c>
      <c r="E6" s="37">
        <v>3</v>
      </c>
      <c r="F6" s="37"/>
      <c r="G6" s="45"/>
    </row>
    <row r="7" spans="1:8" ht="51" x14ac:dyDescent="0.2">
      <c r="B7" s="10" t="s">
        <v>13</v>
      </c>
      <c r="C7" s="158"/>
      <c r="D7" s="102" t="s">
        <v>103</v>
      </c>
      <c r="E7" s="46">
        <v>3</v>
      </c>
      <c r="F7" s="46"/>
      <c r="G7" s="47"/>
    </row>
    <row r="8" spans="1:8" ht="34" x14ac:dyDescent="0.2">
      <c r="B8" s="10" t="s">
        <v>17</v>
      </c>
      <c r="C8" s="158"/>
      <c r="D8" s="99" t="s">
        <v>104</v>
      </c>
      <c r="E8" s="37">
        <v>3</v>
      </c>
      <c r="F8" s="37"/>
      <c r="G8" s="45"/>
    </row>
    <row r="9" spans="1:8" x14ac:dyDescent="0.2"/>
    <row r="10" spans="1:8" x14ac:dyDescent="0.2"/>
    <row r="11" spans="1:8" x14ac:dyDescent="0.2"/>
    <row r="12" spans="1:8" s="5" customFormat="1" x14ac:dyDescent="0.2"/>
  </sheetData>
  <sheetProtection algorithmName="SHA-512" hashValue="rpKVSSXSNnPfiTlYpeS+Z8c2jH0jjY67Iu53YSDqZcmjPKKBUVE/WcrijTUal6KIOIoBVB4AUD4e/5K9afqtPA==" saltValue="nro/r3knI1vnF7sQQ/HFqg==" spinCount="100000" sheet="1" selectLockedCells="1" selectUnlockedCells="1"/>
  <mergeCells count="6">
    <mergeCell ref="A1:D2"/>
    <mergeCell ref="E4:G4"/>
    <mergeCell ref="C6:C8"/>
    <mergeCell ref="B4:B5"/>
    <mergeCell ref="C4:C5"/>
    <mergeCell ref="D4:D5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Group Box 1">
              <controlPr defaultSize="0" autoFill="0" autoPict="0">
                <anchor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Option Button 2">
              <controlPr locked="0" defaultSize="0" autoFill="0" autoLine="0" autoPict="0">
                <anchor moveWithCells="1">
                  <from>
                    <xdr:col>4</xdr:col>
                    <xdr:colOff>292100</xdr:colOff>
                    <xdr:row>5</xdr:row>
                    <xdr:rowOff>63500</xdr:rowOff>
                  </from>
                  <to>
                    <xdr:col>4</xdr:col>
                    <xdr:colOff>520700</xdr:colOff>
                    <xdr:row>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Option Button 3">
              <controlPr locked="0" defaultSize="0" autoFill="0" autoLine="0" autoPict="0">
                <anchor moveWithCells="1">
                  <from>
                    <xdr:col>6</xdr:col>
                    <xdr:colOff>317500</xdr:colOff>
                    <xdr:row>5</xdr:row>
                    <xdr:rowOff>101600</xdr:rowOff>
                  </from>
                  <to>
                    <xdr:col>6</xdr:col>
                    <xdr:colOff>508000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Group Box 4">
              <controlPr defaultSize="0" autoFill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7" name="Option Button 5">
              <controlPr locked="0" defaultSize="0" autoFill="0" autoLine="0" autoPict="0">
                <anchor moveWithCells="1">
                  <from>
                    <xdr:col>4</xdr:col>
                    <xdr:colOff>304800</xdr:colOff>
                    <xdr:row>6</xdr:row>
                    <xdr:rowOff>127000</xdr:rowOff>
                  </from>
                  <to>
                    <xdr:col>4</xdr:col>
                    <xdr:colOff>533400</xdr:colOff>
                    <xdr:row>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8" name="Option Button 6">
              <controlPr locked="0" defaultSize="0" autoFill="0" autoLine="0" autoPict="0">
                <anchor moveWithCells="1">
                  <from>
                    <xdr:col>6</xdr:col>
                    <xdr:colOff>317500</xdr:colOff>
                    <xdr:row>6</xdr:row>
                    <xdr:rowOff>152400</xdr:rowOff>
                  </from>
                  <to>
                    <xdr:col>6</xdr:col>
                    <xdr:colOff>520700</xdr:colOff>
                    <xdr:row>6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9" name="Group Box 7">
              <controlPr defaultSize="0" autoFill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7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0" name="Option Button 8">
              <controlPr locked="0" defaultSize="0" autoFill="0" autoLine="0" autoPict="0">
                <anchor moveWithCells="1">
                  <from>
                    <xdr:col>4</xdr:col>
                    <xdr:colOff>304800</xdr:colOff>
                    <xdr:row>7</xdr:row>
                    <xdr:rowOff>76200</xdr:rowOff>
                  </from>
                  <to>
                    <xdr:col>4</xdr:col>
                    <xdr:colOff>533400</xdr:colOff>
                    <xdr:row>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1" name="Option Button 9">
              <controlPr locked="0" defaultSize="0" autoFill="0" autoLine="0" autoPict="0">
                <anchor moveWithCells="1">
                  <from>
                    <xdr:col>6</xdr:col>
                    <xdr:colOff>317500</xdr:colOff>
                    <xdr:row>7</xdr:row>
                    <xdr:rowOff>76200</xdr:rowOff>
                  </from>
                  <to>
                    <xdr:col>6</xdr:col>
                    <xdr:colOff>546100</xdr:colOff>
                    <xdr:row>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2" name="Option Button 10">
              <controlPr locked="0" defaultSize="0" autoFill="0" autoLine="0" autoPict="0">
                <anchor moveWithCells="1">
                  <from>
                    <xdr:col>5</xdr:col>
                    <xdr:colOff>317500</xdr:colOff>
                    <xdr:row>5</xdr:row>
                    <xdr:rowOff>76200</xdr:rowOff>
                  </from>
                  <to>
                    <xdr:col>5</xdr:col>
                    <xdr:colOff>546100</xdr:colOff>
                    <xdr:row>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3" name="Option Button 11">
              <controlPr locked="0" defaultSize="0" autoFill="0" autoLine="0" autoPict="0">
                <anchor moveWithCells="1">
                  <from>
                    <xdr:col>5</xdr:col>
                    <xdr:colOff>317500</xdr:colOff>
                    <xdr:row>6</xdr:row>
                    <xdr:rowOff>76200</xdr:rowOff>
                  </from>
                  <to>
                    <xdr:col>5</xdr:col>
                    <xdr:colOff>546100</xdr:colOff>
                    <xdr:row>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4" name="Option Button 12">
              <controlPr locked="0" defaultSize="0" autoFill="0" autoLine="0" autoPict="0">
                <anchor moveWithCells="1">
                  <from>
                    <xdr:col>5</xdr:col>
                    <xdr:colOff>317500</xdr:colOff>
                    <xdr:row>7</xdr:row>
                    <xdr:rowOff>76200</xdr:rowOff>
                  </from>
                  <to>
                    <xdr:col>5</xdr:col>
                    <xdr:colOff>546100</xdr:colOff>
                    <xdr:row>7</xdr:row>
                    <xdr:rowOff>330200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/>
  <dimension ref="A1:XFC124"/>
  <sheetViews>
    <sheetView showGridLines="0" showRowColHeaders="0" zoomScale="70" zoomScaleNormal="70" zoomScaleSheetLayoutView="85" workbookViewId="0">
      <selection activeCell="E5" sqref="E5:M6"/>
    </sheetView>
  </sheetViews>
  <sheetFormatPr baseColWidth="10" defaultColWidth="0" defaultRowHeight="15" zeroHeight="1" x14ac:dyDescent="0.2"/>
  <cols>
    <col min="1" max="1" width="11.5" style="57" customWidth="1"/>
    <col min="2" max="12" width="11.5" style="4" customWidth="1"/>
    <col min="13" max="13" width="6.1640625" style="58" customWidth="1"/>
    <col min="14" max="14" width="3.1640625" style="58" customWidth="1"/>
    <col min="15" max="15" width="0.1640625" style="4" customWidth="1"/>
    <col min="16" max="16383" width="3.83203125" style="4" hidden="1" customWidth="1"/>
    <col min="16384" max="16384" width="4.83203125" style="4" hidden="1" customWidth="1"/>
  </cols>
  <sheetData>
    <row r="1" spans="1:15" ht="14.5" customHeight="1" x14ac:dyDescent="0.2">
      <c r="A1" s="174" t="s">
        <v>105</v>
      </c>
      <c r="B1" s="175"/>
      <c r="C1" s="175"/>
      <c r="D1" s="175"/>
      <c r="E1" s="175"/>
      <c r="F1" s="175"/>
      <c r="G1" s="54"/>
      <c r="H1" s="54"/>
      <c r="I1" s="54"/>
      <c r="J1" s="54"/>
      <c r="K1" s="54"/>
      <c r="L1" s="54"/>
      <c r="M1" s="55"/>
      <c r="N1" s="55"/>
      <c r="O1" s="66"/>
    </row>
    <row r="2" spans="1:15" ht="14.5" customHeight="1" x14ac:dyDescent="0.2">
      <c r="A2" s="176"/>
      <c r="B2" s="177"/>
      <c r="C2" s="177"/>
      <c r="D2" s="177"/>
      <c r="E2" s="177"/>
      <c r="F2" s="177"/>
      <c r="G2" s="5"/>
      <c r="H2" s="5"/>
      <c r="I2" s="5"/>
      <c r="J2" s="5"/>
      <c r="K2" s="5"/>
      <c r="L2" s="5"/>
      <c r="M2" s="56"/>
      <c r="N2" s="56"/>
    </row>
    <row r="3" spans="1:15" x14ac:dyDescent="0.2">
      <c r="E3" s="111" t="str">
        <f>+IF(ISBLANK(E5),"Wpisz nazwę organu lokalnego (np. Gmina Sokoły, Miasto Białystok, powiat puszkowski itp.)","")</f>
        <v>Wpisz nazwę organu lokalnego (np. Gmina Sokoły, Miasto Białystok, powiat puszkowski itp.)</v>
      </c>
      <c r="M3" s="4"/>
    </row>
    <row r="4" spans="1:15" ht="15" customHeight="1" x14ac:dyDescent="0.2">
      <c r="B4" s="22"/>
      <c r="C4" s="22"/>
      <c r="D4" s="22"/>
      <c r="E4" s="59"/>
      <c r="F4" s="59"/>
      <c r="G4" s="59"/>
      <c r="H4" s="59"/>
      <c r="I4" s="59"/>
      <c r="J4" s="59"/>
      <c r="K4" s="59"/>
      <c r="L4" s="59"/>
      <c r="M4" s="69"/>
    </row>
    <row r="5" spans="1:15" ht="15" customHeight="1" x14ac:dyDescent="0.2">
      <c r="B5" s="22"/>
      <c r="C5" s="22"/>
      <c r="D5" s="22"/>
      <c r="E5" s="182"/>
      <c r="F5" s="182"/>
      <c r="G5" s="182"/>
      <c r="H5" s="182"/>
      <c r="I5" s="182"/>
      <c r="J5" s="182"/>
      <c r="K5" s="182"/>
      <c r="L5" s="182"/>
      <c r="M5" s="182"/>
    </row>
    <row r="6" spans="1:15" ht="15" customHeight="1" x14ac:dyDescent="0.2">
      <c r="B6" s="181" t="s">
        <v>106</v>
      </c>
      <c r="C6" s="179"/>
      <c r="D6" s="22"/>
      <c r="E6" s="182"/>
      <c r="F6" s="182"/>
      <c r="G6" s="182"/>
      <c r="H6" s="182"/>
      <c r="I6" s="182"/>
      <c r="J6" s="182"/>
      <c r="K6" s="182"/>
      <c r="L6" s="182"/>
      <c r="M6" s="182"/>
    </row>
    <row r="7" spans="1:15" ht="15" customHeight="1" x14ac:dyDescent="0.2">
      <c r="B7" s="179"/>
      <c r="C7" s="179"/>
      <c r="E7" s="59"/>
      <c r="F7" s="59"/>
      <c r="G7" s="59"/>
      <c r="H7" s="59"/>
      <c r="I7" s="59"/>
      <c r="J7" s="59"/>
      <c r="K7" s="59"/>
      <c r="L7" s="59"/>
      <c r="M7" s="69"/>
    </row>
    <row r="8" spans="1:15" x14ac:dyDescent="0.2">
      <c r="B8" s="179"/>
      <c r="C8" s="179"/>
      <c r="M8" s="4"/>
    </row>
    <row r="9" spans="1:15" x14ac:dyDescent="0.2">
      <c r="B9" s="179"/>
      <c r="C9" s="179"/>
      <c r="M9" s="4"/>
    </row>
    <row r="10" spans="1:15" x14ac:dyDescent="0.2">
      <c r="M10" s="4"/>
    </row>
    <row r="11" spans="1:15" ht="15" customHeight="1" x14ac:dyDescent="0.2">
      <c r="M11" s="4"/>
    </row>
    <row r="12" spans="1:15" ht="23.25" customHeight="1" x14ac:dyDescent="0.2">
      <c r="M12" s="4"/>
    </row>
    <row r="13" spans="1:15" ht="23.25" customHeight="1" x14ac:dyDescent="0.2">
      <c r="M13" s="4"/>
    </row>
    <row r="14" spans="1:15" ht="15" customHeight="1" x14ac:dyDescent="0.2">
      <c r="M14" s="4"/>
    </row>
    <row r="15" spans="1:15" ht="15" customHeight="1" x14ac:dyDescent="0.2">
      <c r="M15" s="4"/>
    </row>
    <row r="16" spans="1:15" ht="15" customHeight="1" x14ac:dyDescent="0.2">
      <c r="B16" s="178" t="s">
        <v>107</v>
      </c>
      <c r="C16" s="179"/>
      <c r="D16" s="179"/>
      <c r="E16" s="179"/>
      <c r="F16" s="179"/>
      <c r="M16" s="4"/>
    </row>
    <row r="17" spans="2:19" ht="15" customHeight="1" x14ac:dyDescent="0.2">
      <c r="B17" s="179"/>
      <c r="C17" s="179"/>
      <c r="D17" s="179"/>
      <c r="E17" s="179"/>
      <c r="F17" s="179"/>
      <c r="M17" s="4"/>
    </row>
    <row r="18" spans="2:19" ht="15" customHeight="1" x14ac:dyDescent="0.2">
      <c r="B18" s="179"/>
      <c r="C18" s="179"/>
      <c r="D18" s="179"/>
      <c r="E18" s="179"/>
      <c r="F18" s="179"/>
      <c r="M18" s="4"/>
    </row>
    <row r="19" spans="2:19" ht="15" customHeight="1" x14ac:dyDescent="0.2">
      <c r="M19" s="4"/>
    </row>
    <row r="20" spans="2:19" ht="15" customHeight="1" x14ac:dyDescent="0.2">
      <c r="M20" s="4"/>
    </row>
    <row r="21" spans="2:19" ht="14.5" customHeight="1" x14ac:dyDescent="0.2">
      <c r="B21" s="180" t="s">
        <v>108</v>
      </c>
      <c r="C21" s="179"/>
      <c r="D21" s="179"/>
      <c r="E21" s="179"/>
      <c r="F21" s="179"/>
      <c r="M21" s="4"/>
    </row>
    <row r="22" spans="2:19" ht="15.5" customHeight="1" x14ac:dyDescent="0.2">
      <c r="B22" s="179"/>
      <c r="C22" s="179"/>
      <c r="D22" s="179"/>
      <c r="E22" s="179"/>
      <c r="F22" s="179"/>
      <c r="M22" s="4"/>
      <c r="Q22" s="16"/>
    </row>
    <row r="23" spans="2:19" ht="14.5" customHeight="1" x14ac:dyDescent="0.2">
      <c r="B23" s="179"/>
      <c r="C23" s="179"/>
      <c r="D23" s="179"/>
      <c r="E23" s="179"/>
      <c r="F23" s="179"/>
      <c r="M23" s="4"/>
    </row>
    <row r="24" spans="2:19" ht="14.5" customHeight="1" x14ac:dyDescent="0.2">
      <c r="B24" s="179"/>
      <c r="C24" s="179"/>
      <c r="D24" s="179"/>
      <c r="E24" s="179"/>
      <c r="F24" s="179"/>
      <c r="M24" s="4"/>
    </row>
    <row r="25" spans="2:19" ht="14.5" customHeight="1" x14ac:dyDescent="0.2">
      <c r="B25" s="179"/>
      <c r="C25" s="179"/>
      <c r="D25" s="179"/>
      <c r="E25" s="179"/>
      <c r="F25" s="179"/>
      <c r="M25" s="4"/>
    </row>
    <row r="26" spans="2:19" ht="14.5" customHeight="1" x14ac:dyDescent="0.2">
      <c r="B26" s="179"/>
      <c r="C26" s="179"/>
      <c r="D26" s="179"/>
      <c r="E26" s="179"/>
      <c r="F26" s="179"/>
      <c r="M26" s="4"/>
    </row>
    <row r="27" spans="2:19" x14ac:dyDescent="0.2">
      <c r="M27" s="4"/>
    </row>
    <row r="28" spans="2:19" x14ac:dyDescent="0.2">
      <c r="M28" s="4"/>
    </row>
    <row r="29" spans="2:19" x14ac:dyDescent="0.2">
      <c r="M29" s="4"/>
    </row>
    <row r="30" spans="2:19" ht="15" customHeight="1" x14ac:dyDescent="0.2">
      <c r="M30" s="4"/>
      <c r="S30" s="60"/>
    </row>
    <row r="31" spans="2:19" x14ac:dyDescent="0.2">
      <c r="M31" s="4"/>
    </row>
    <row r="32" spans="2:19" x14ac:dyDescent="0.2">
      <c r="M32" s="4"/>
    </row>
    <row r="33" spans="13:23" ht="23.25" customHeight="1" x14ac:dyDescent="0.2">
      <c r="M33" s="4"/>
      <c r="S33" s="61"/>
      <c r="T33" s="61"/>
      <c r="U33" s="61"/>
      <c r="V33" s="61"/>
      <c r="W33" s="61"/>
    </row>
    <row r="34" spans="13:23" ht="15" customHeight="1" x14ac:dyDescent="0.2">
      <c r="M34" s="4"/>
      <c r="S34" s="61"/>
      <c r="T34" s="61"/>
      <c r="U34" s="61"/>
      <c r="V34" s="61"/>
      <c r="W34" s="61"/>
    </row>
    <row r="35" spans="13:23" ht="15" customHeight="1" x14ac:dyDescent="0.2">
      <c r="M35" s="4"/>
      <c r="S35" s="61"/>
      <c r="T35" s="61"/>
      <c r="U35" s="61"/>
      <c r="V35" s="61"/>
      <c r="W35" s="61"/>
    </row>
    <row r="36" spans="13:23" ht="15" customHeight="1" x14ac:dyDescent="0.2">
      <c r="M36" s="4"/>
      <c r="S36" s="61"/>
      <c r="T36" s="61"/>
      <c r="U36" s="61"/>
      <c r="V36" s="61"/>
      <c r="W36" s="61"/>
    </row>
    <row r="37" spans="13:23" ht="15" customHeight="1" x14ac:dyDescent="0.2">
      <c r="M37" s="4"/>
      <c r="S37" s="61"/>
      <c r="T37" s="61"/>
      <c r="U37" s="61"/>
      <c r="V37" s="61"/>
      <c r="W37" s="61"/>
    </row>
    <row r="38" spans="13:23" ht="15" customHeight="1" x14ac:dyDescent="0.2">
      <c r="M38" s="4"/>
      <c r="S38" s="61"/>
      <c r="T38" s="61"/>
      <c r="U38" s="61"/>
      <c r="V38" s="61"/>
      <c r="W38" s="61"/>
    </row>
    <row r="39" spans="13:23" ht="15" customHeight="1" x14ac:dyDescent="0.2">
      <c r="M39" s="4"/>
      <c r="S39" s="61"/>
      <c r="T39" s="61"/>
      <c r="U39" s="61"/>
      <c r="V39" s="61"/>
      <c r="W39" s="61"/>
    </row>
    <row r="40" spans="13:23" x14ac:dyDescent="0.2">
      <c r="M40" s="4"/>
    </row>
    <row r="41" spans="13:23" x14ac:dyDescent="0.2">
      <c r="M41" s="4"/>
    </row>
    <row r="42" spans="13:23" x14ac:dyDescent="0.2">
      <c r="M42" s="4"/>
    </row>
    <row r="43" spans="13:23" x14ac:dyDescent="0.2">
      <c r="M43" s="4"/>
    </row>
    <row r="44" spans="13:23" x14ac:dyDescent="0.2">
      <c r="M44" s="4"/>
    </row>
    <row r="45" spans="13:23" x14ac:dyDescent="0.2">
      <c r="M45" s="4"/>
    </row>
    <row r="46" spans="13:23" x14ac:dyDescent="0.2">
      <c r="M46" s="4"/>
    </row>
    <row r="47" spans="13:23" x14ac:dyDescent="0.2">
      <c r="M47" s="4"/>
    </row>
    <row r="48" spans="13:23" x14ac:dyDescent="0.2">
      <c r="M48" s="4"/>
    </row>
    <row r="49" spans="1:15" x14ac:dyDescent="0.2">
      <c r="M49" s="4"/>
    </row>
    <row r="50" spans="1:15" x14ac:dyDescent="0.2">
      <c r="M50" s="4"/>
    </row>
    <row r="51" spans="1:15" x14ac:dyDescent="0.2">
      <c r="M51" s="4"/>
    </row>
    <row r="52" spans="1:15" x14ac:dyDescent="0.2">
      <c r="M52" s="4"/>
    </row>
    <row r="53" spans="1:15" x14ac:dyDescent="0.2">
      <c r="M53" s="4"/>
    </row>
    <row r="54" spans="1:15" x14ac:dyDescent="0.2">
      <c r="M54" s="4"/>
    </row>
    <row r="55" spans="1:15" x14ac:dyDescent="0.2">
      <c r="M55" s="4"/>
    </row>
    <row r="56" spans="1:15" x14ac:dyDescent="0.2">
      <c r="M56" s="4"/>
    </row>
    <row r="57" spans="1:15" x14ac:dyDescent="0.2">
      <c r="M57" s="4"/>
    </row>
    <row r="58" spans="1:15" x14ac:dyDescent="0.2">
      <c r="M58" s="4"/>
    </row>
    <row r="59" spans="1:15" x14ac:dyDescent="0.2">
      <c r="M59" s="4"/>
    </row>
    <row r="60" spans="1:15" x14ac:dyDescent="0.2">
      <c r="M60" s="4"/>
    </row>
    <row r="61" spans="1:15" x14ac:dyDescent="0.2">
      <c r="M61" s="4"/>
    </row>
    <row r="62" spans="1:15" x14ac:dyDescent="0.2">
      <c r="M62" s="4"/>
    </row>
    <row r="63" spans="1:15" x14ac:dyDescent="0.2">
      <c r="M63" s="4"/>
    </row>
    <row r="64" spans="1:15" ht="16" thickBot="1" x14ac:dyDescent="0.25">
      <c r="A64" s="62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4"/>
      <c r="O64" s="72"/>
    </row>
    <row r="65" spans="1:14" x14ac:dyDescent="0.2">
      <c r="A65" s="65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7"/>
    </row>
    <row r="66" spans="1:14" x14ac:dyDescent="0.2">
      <c r="M66" s="4"/>
    </row>
    <row r="67" spans="1:14" x14ac:dyDescent="0.2">
      <c r="M67" s="4"/>
    </row>
    <row r="68" spans="1:14" x14ac:dyDescent="0.2">
      <c r="M68" s="4"/>
    </row>
    <row r="69" spans="1:14" x14ac:dyDescent="0.2">
      <c r="M69" s="4"/>
    </row>
    <row r="70" spans="1:14" x14ac:dyDescent="0.2">
      <c r="M70" s="4"/>
    </row>
    <row r="71" spans="1:14" x14ac:dyDescent="0.2">
      <c r="M71" s="4"/>
    </row>
    <row r="72" spans="1:14" x14ac:dyDescent="0.2">
      <c r="M72" s="4"/>
    </row>
    <row r="73" spans="1:14" x14ac:dyDescent="0.2">
      <c r="M73" s="4"/>
    </row>
    <row r="74" spans="1:14" ht="21" x14ac:dyDescent="0.2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</row>
    <row r="75" spans="1:14" x14ac:dyDescent="0.2">
      <c r="M75" s="4"/>
    </row>
    <row r="76" spans="1:14" x14ac:dyDescent="0.2">
      <c r="M76" s="4"/>
    </row>
    <row r="77" spans="1:14" x14ac:dyDescent="0.2">
      <c r="M77" s="4"/>
    </row>
    <row r="78" spans="1:14" x14ac:dyDescent="0.2">
      <c r="M78" s="4"/>
    </row>
    <row r="79" spans="1:14" x14ac:dyDescent="0.2">
      <c r="M79" s="4"/>
    </row>
    <row r="80" spans="1:14" x14ac:dyDescent="0.2">
      <c r="M80" s="4"/>
    </row>
    <row r="81" spans="8:13" x14ac:dyDescent="0.2">
      <c r="M81" s="4"/>
    </row>
    <row r="82" spans="8:13" ht="18.75" customHeight="1" x14ac:dyDescent="0.2">
      <c r="M82" s="4"/>
    </row>
    <row r="83" spans="8:13" ht="15" customHeight="1" x14ac:dyDescent="0.2">
      <c r="M83" s="4"/>
    </row>
    <row r="84" spans="8:13" ht="15" customHeight="1" x14ac:dyDescent="0.2">
      <c r="M84" s="4"/>
    </row>
    <row r="85" spans="8:13" ht="15" customHeight="1" x14ac:dyDescent="0.2">
      <c r="M85" s="4"/>
    </row>
    <row r="86" spans="8:13" ht="15.75" customHeight="1" thickBot="1" x14ac:dyDescent="0.25">
      <c r="M86" s="4"/>
    </row>
    <row r="87" spans="8:13" x14ac:dyDescent="0.2">
      <c r="H87" s="159">
        <f>+Obliczenia!C36</f>
        <v>0</v>
      </c>
      <c r="I87" s="160"/>
      <c r="J87" s="161"/>
      <c r="M87" s="4"/>
    </row>
    <row r="88" spans="8:13" x14ac:dyDescent="0.2">
      <c r="H88" s="162"/>
      <c r="I88" s="163"/>
      <c r="J88" s="164"/>
      <c r="M88" s="4"/>
    </row>
    <row r="89" spans="8:13" x14ac:dyDescent="0.2">
      <c r="H89" s="165"/>
      <c r="I89" s="166"/>
      <c r="J89" s="167"/>
      <c r="M89" s="4"/>
    </row>
    <row r="90" spans="8:13" x14ac:dyDescent="0.2">
      <c r="H90" s="168" t="str">
        <f>+IF(H87=6,"Bardzo dobry",IF(H87=5,"Dobry",IF(H87=4,"Satysfakconujący",IF(H87=3,"Niesatysfakconujący",IF(H87=2,"Wyraźnie nieodpowedni",IF(H87=1,"Wysoce niezadowalający",IF(H87=0,"Wysoce niezadowalający","")))))))</f>
        <v>Wysoce niezadowalający</v>
      </c>
      <c r="I90" s="169"/>
      <c r="J90" s="170"/>
      <c r="M90" s="4"/>
    </row>
    <row r="91" spans="8:13" x14ac:dyDescent="0.2">
      <c r="H91" s="168"/>
      <c r="I91" s="169"/>
      <c r="J91" s="170"/>
      <c r="M91" s="4"/>
    </row>
    <row r="92" spans="8:13" ht="16" thickBot="1" x14ac:dyDescent="0.25">
      <c r="H92" s="171"/>
      <c r="I92" s="172"/>
      <c r="J92" s="173"/>
      <c r="M92" s="4"/>
    </row>
    <row r="93" spans="8:13" x14ac:dyDescent="0.2">
      <c r="M93" s="4"/>
    </row>
    <row r="94" spans="8:13" x14ac:dyDescent="0.2">
      <c r="M94" s="4"/>
    </row>
    <row r="95" spans="8:13" x14ac:dyDescent="0.2">
      <c r="M95" s="4"/>
    </row>
    <row r="96" spans="8:13" x14ac:dyDescent="0.2">
      <c r="M96" s="4"/>
    </row>
    <row r="97" spans="13:13" x14ac:dyDescent="0.2">
      <c r="M97" s="4"/>
    </row>
    <row r="98" spans="13:13" x14ac:dyDescent="0.2">
      <c r="M98" s="4"/>
    </row>
    <row r="99" spans="13:13" x14ac:dyDescent="0.2">
      <c r="M99" s="4"/>
    </row>
    <row r="100" spans="13:13" x14ac:dyDescent="0.2">
      <c r="M100" s="4"/>
    </row>
    <row r="101" spans="13:13" x14ac:dyDescent="0.2">
      <c r="M101" s="4"/>
    </row>
    <row r="102" spans="13:13" x14ac:dyDescent="0.2">
      <c r="M102" s="4"/>
    </row>
    <row r="103" spans="13:13" x14ac:dyDescent="0.2">
      <c r="M103" s="4"/>
    </row>
    <row r="104" spans="13:13" x14ac:dyDescent="0.2">
      <c r="M104" s="4"/>
    </row>
    <row r="105" spans="13:13" x14ac:dyDescent="0.2">
      <c r="M105" s="4"/>
    </row>
    <row r="106" spans="13:13" x14ac:dyDescent="0.2">
      <c r="M106" s="4"/>
    </row>
    <row r="107" spans="13:13" x14ac:dyDescent="0.2">
      <c r="M107" s="4"/>
    </row>
    <row r="108" spans="13:13" x14ac:dyDescent="0.2">
      <c r="M108" s="4"/>
    </row>
    <row r="109" spans="13:13" x14ac:dyDescent="0.2">
      <c r="M109" s="4"/>
    </row>
    <row r="110" spans="13:13" x14ac:dyDescent="0.2">
      <c r="M110" s="4"/>
    </row>
    <row r="111" spans="13:13" x14ac:dyDescent="0.2">
      <c r="M111" s="4"/>
    </row>
    <row r="112" spans="13:13" x14ac:dyDescent="0.2">
      <c r="M112" s="4"/>
    </row>
    <row r="113" spans="1:15" x14ac:dyDescent="0.2">
      <c r="M113" s="4"/>
    </row>
    <row r="114" spans="1:15" x14ac:dyDescent="0.2">
      <c r="M114" s="4"/>
    </row>
    <row r="115" spans="1:15" x14ac:dyDescent="0.2">
      <c r="M115" s="4"/>
    </row>
    <row r="116" spans="1:15" x14ac:dyDescent="0.2">
      <c r="M116" s="4"/>
    </row>
    <row r="117" spans="1:15" x14ac:dyDescent="0.2">
      <c r="M117" s="4"/>
    </row>
    <row r="118" spans="1:15" x14ac:dyDescent="0.2">
      <c r="M118" s="4"/>
    </row>
    <row r="119" spans="1:15" x14ac:dyDescent="0.2">
      <c r="M119" s="4"/>
    </row>
    <row r="120" spans="1:15" x14ac:dyDescent="0.2">
      <c r="M120" s="4"/>
    </row>
    <row r="121" spans="1:15" x14ac:dyDescent="0.2">
      <c r="M121" s="4"/>
    </row>
    <row r="122" spans="1:15" x14ac:dyDescent="0.2">
      <c r="M122" s="4"/>
    </row>
    <row r="123" spans="1:15" x14ac:dyDescent="0.2">
      <c r="M123" s="4"/>
    </row>
    <row r="124" spans="1:15" ht="16" thickBot="1" x14ac:dyDescent="0.25">
      <c r="A124" s="70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</row>
  </sheetData>
  <sheetProtection algorithmName="SHA-512" hashValue="qpxUkhkD6a12TVEJQ0qcCcOdtj++NFI9Rdpnl8MFUFFWR8ulFNWV70NWrLAUEsqv+0+PuCX1qx44vOaYZHiF5g==" saltValue="rTnwPkDlNS67mYBkYp6wOw==" spinCount="100000" sheet="1" selectLockedCells="1"/>
  <mergeCells count="7">
    <mergeCell ref="H87:J89"/>
    <mergeCell ref="H90:J92"/>
    <mergeCell ref="A1:F2"/>
    <mergeCell ref="B16:F18"/>
    <mergeCell ref="B21:F26"/>
    <mergeCell ref="B6:C9"/>
    <mergeCell ref="E5:M6"/>
  </mergeCells>
  <conditionalFormatting sqref="H87">
    <cfRule type="expression" dxfId="12" priority="7">
      <formula>$H$87=1</formula>
    </cfRule>
    <cfRule type="expression" dxfId="11" priority="11">
      <formula>$H$87=5</formula>
    </cfRule>
    <cfRule type="expression" dxfId="10" priority="10">
      <formula>$H$87=4</formula>
    </cfRule>
    <cfRule type="expression" dxfId="9" priority="9">
      <formula>$H$87=3</formula>
    </cfRule>
    <cfRule type="expression" dxfId="8" priority="8">
      <formula>$H$87=2</formula>
    </cfRule>
    <cfRule type="expression" dxfId="7" priority="12">
      <formula>$H$87=6</formula>
    </cfRule>
  </conditionalFormatting>
  <conditionalFormatting sqref="H90">
    <cfRule type="expression" dxfId="6" priority="6">
      <formula>$H$90="Very Good"</formula>
    </cfRule>
    <cfRule type="expression" dxfId="5" priority="5">
      <formula>$H$90="Good"</formula>
    </cfRule>
    <cfRule type="expression" dxfId="4" priority="4">
      <formula>$H$90="Satisfactory"</formula>
    </cfRule>
    <cfRule type="expression" dxfId="3" priority="3">
      <formula>$H$90="Unsatisfactory"</formula>
    </cfRule>
    <cfRule type="expression" dxfId="2" priority="2">
      <formula>$H$90="Clearly Inadequate"</formula>
    </cfRule>
    <cfRule type="expression" dxfId="1" priority="1">
      <formula>$H$90="Highly Unsatisfactory"</formula>
    </cfRule>
  </conditionalFormatting>
  <pageMargins left="0.7" right="0.7" top="0.75" bottom="0.75" header="0.3" footer="0.3"/>
  <pageSetup scale="60" orientation="portrait" r:id="rId1"/>
  <rowBreaks count="1" manualBreakCount="1">
    <brk id="64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/>
  <dimension ref="A1:Q40"/>
  <sheetViews>
    <sheetView showGridLines="0" showRowColHeaders="0" zoomScale="101" zoomScaleNormal="140" workbookViewId="0">
      <selection activeCell="A2" sqref="A2"/>
    </sheetView>
  </sheetViews>
  <sheetFormatPr baseColWidth="10" defaultColWidth="0" defaultRowHeight="15" customHeight="1" zeroHeight="1" x14ac:dyDescent="0.2"/>
  <cols>
    <col min="1" max="1" width="8.1640625" style="4" customWidth="1"/>
    <col min="2" max="11" width="11.5" style="4" customWidth="1"/>
    <col min="12" max="15" width="11.5" style="4" hidden="1" customWidth="1"/>
    <col min="16" max="16" width="7.83203125" style="4" hidden="1" customWidth="1"/>
    <col min="17" max="17" width="8.5" style="4" hidden="1" customWidth="1"/>
    <col min="18" max="19" width="11.5" style="4" hidden="1" customWidth="1"/>
    <col min="20" max="16383" width="11.5" style="4" hidden="1"/>
    <col min="16384" max="16384" width="11.5" style="4" hidden="1" customWidth="1"/>
  </cols>
  <sheetData>
    <row r="1" spans="6:17" ht="14.5" customHeight="1" x14ac:dyDescent="0.2"/>
    <row r="2" spans="6:17" ht="15" customHeight="1" x14ac:dyDescent="0.2">
      <c r="F2" s="32"/>
      <c r="G2" s="32"/>
      <c r="H2" s="32"/>
      <c r="I2" s="32"/>
    </row>
    <row r="3" spans="6:17" ht="15.75" customHeight="1" x14ac:dyDescent="0.2">
      <c r="F3" s="32"/>
      <c r="G3" s="32"/>
      <c r="H3" s="32"/>
      <c r="I3" s="32"/>
    </row>
    <row r="4" spans="6:17" ht="15" customHeight="1" x14ac:dyDescent="0.2">
      <c r="K4" s="30"/>
    </row>
    <row r="5" spans="6:17" ht="15.75" customHeight="1" x14ac:dyDescent="0.2">
      <c r="H5" s="33"/>
      <c r="I5" s="33"/>
      <c r="J5" s="33"/>
      <c r="K5" s="33"/>
      <c r="L5" s="33"/>
      <c r="M5" s="33"/>
      <c r="N5" s="22"/>
      <c r="O5" s="22"/>
      <c r="P5" s="22"/>
      <c r="Q5" s="19"/>
    </row>
    <row r="6" spans="6:17" x14ac:dyDescent="0.2">
      <c r="F6" s="33"/>
      <c r="H6" s="33"/>
      <c r="I6" s="33"/>
      <c r="J6" s="33"/>
      <c r="K6" s="33"/>
      <c r="L6" s="33"/>
      <c r="M6" s="33"/>
      <c r="N6" s="22"/>
      <c r="O6" s="22"/>
      <c r="P6" s="22"/>
      <c r="Q6" s="19"/>
    </row>
    <row r="7" spans="6:17" ht="15" customHeight="1" x14ac:dyDescent="0.2">
      <c r="F7" s="33"/>
      <c r="H7" s="33"/>
      <c r="I7" s="33"/>
      <c r="J7" s="33"/>
      <c r="K7" s="33"/>
      <c r="L7" s="33"/>
      <c r="M7" s="33"/>
      <c r="N7" s="22"/>
      <c r="O7" s="22"/>
      <c r="P7" s="22"/>
      <c r="Q7" s="19"/>
    </row>
    <row r="8" spans="6:17" x14ac:dyDescent="0.2">
      <c r="M8" s="33"/>
      <c r="P8" s="19"/>
      <c r="Q8" s="19"/>
    </row>
    <row r="9" spans="6:17" x14ac:dyDescent="0.2">
      <c r="N9" s="22"/>
      <c r="O9" s="22"/>
      <c r="P9" s="19"/>
      <c r="Q9" s="19"/>
    </row>
    <row r="10" spans="6:17" x14ac:dyDescent="0.2">
      <c r="H10" s="34"/>
      <c r="J10" s="22"/>
      <c r="K10" s="22"/>
      <c r="L10" s="22"/>
      <c r="M10" s="34"/>
      <c r="N10" s="22"/>
      <c r="O10" s="22"/>
      <c r="P10" s="19"/>
      <c r="Q10" s="19"/>
    </row>
    <row r="11" spans="6:17" ht="15" customHeight="1" x14ac:dyDescent="0.2">
      <c r="J11" s="22"/>
      <c r="K11" s="22"/>
      <c r="L11" s="22"/>
      <c r="M11" s="22"/>
      <c r="N11" s="22"/>
      <c r="O11" s="22"/>
    </row>
    <row r="12" spans="6:17" x14ac:dyDescent="0.2">
      <c r="J12" s="22"/>
      <c r="K12" s="22"/>
      <c r="L12" s="22"/>
      <c r="N12" s="22"/>
      <c r="O12" s="22"/>
    </row>
    <row r="13" spans="6:17" x14ac:dyDescent="0.2">
      <c r="J13" s="184" t="s">
        <v>29</v>
      </c>
      <c r="K13" s="184"/>
      <c r="L13" s="22"/>
      <c r="N13" s="22"/>
    </row>
    <row r="14" spans="6:17" ht="15.75" customHeight="1" x14ac:dyDescent="0.2">
      <c r="H14" s="33"/>
      <c r="I14" s="33"/>
      <c r="J14" s="184"/>
      <c r="K14" s="184"/>
      <c r="N14" s="22"/>
    </row>
    <row r="15" spans="6:17" ht="15" customHeight="1" x14ac:dyDescent="0.2">
      <c r="J15" s="82"/>
      <c r="K15" s="82"/>
      <c r="N15" s="22"/>
      <c r="P15" s="35"/>
      <c r="Q15" s="35"/>
    </row>
    <row r="16" spans="6:17" ht="15" customHeight="1" x14ac:dyDescent="0.2">
      <c r="J16" s="82"/>
      <c r="K16" s="82"/>
      <c r="N16" s="33"/>
    </row>
    <row r="17" spans="3:17" ht="15" customHeight="1" x14ac:dyDescent="0.2">
      <c r="J17" s="81"/>
      <c r="K17" s="81"/>
    </row>
    <row r="18" spans="3:17" ht="15" customHeight="1" x14ac:dyDescent="0.2">
      <c r="C18" s="95"/>
      <c r="D18" s="95"/>
      <c r="E18" s="95"/>
      <c r="F18" s="95"/>
      <c r="G18" s="95"/>
      <c r="H18" s="95"/>
      <c r="I18" s="95"/>
      <c r="J18" s="95"/>
      <c r="K18" s="81"/>
    </row>
    <row r="19" spans="3:17" ht="14.5" customHeight="1" x14ac:dyDescent="0.2">
      <c r="C19" s="183" t="s">
        <v>30</v>
      </c>
      <c r="D19" s="183"/>
      <c r="E19" s="183"/>
      <c r="F19" s="183"/>
      <c r="G19" s="183"/>
      <c r="H19" s="183"/>
      <c r="I19" s="95"/>
      <c r="J19" s="95"/>
    </row>
    <row r="20" spans="3:17" ht="14.5" customHeight="1" x14ac:dyDescent="0.2">
      <c r="C20" s="183"/>
      <c r="D20" s="183"/>
      <c r="E20" s="183"/>
      <c r="F20" s="183"/>
      <c r="G20" s="183"/>
      <c r="H20" s="183"/>
      <c r="I20" s="95"/>
      <c r="J20" s="95"/>
      <c r="P20" s="36"/>
      <c r="Q20" s="36"/>
    </row>
    <row r="21" spans="3:17" x14ac:dyDescent="0.2">
      <c r="C21" s="95"/>
      <c r="D21" s="95"/>
      <c r="E21" s="95"/>
      <c r="F21" s="95"/>
      <c r="G21" s="95"/>
      <c r="H21" s="95"/>
      <c r="I21" s="95"/>
      <c r="J21" s="95"/>
    </row>
    <row r="22" spans="3:17" ht="15.75" hidden="1" customHeight="1" x14ac:dyDescent="0.2"/>
    <row r="28" spans="3:17" hidden="1" x14ac:dyDescent="0.2">
      <c r="L28" s="22"/>
      <c r="M28" s="22"/>
      <c r="N28" s="22"/>
      <c r="O28" s="22"/>
    </row>
    <row r="29" spans="3:17" hidden="1" x14ac:dyDescent="0.2">
      <c r="L29" s="22"/>
      <c r="M29" s="22"/>
      <c r="N29" s="22"/>
      <c r="O29" s="22"/>
    </row>
    <row r="30" spans="3:17" hidden="1" x14ac:dyDescent="0.2">
      <c r="F30" s="22"/>
      <c r="G30" s="22"/>
      <c r="H30" s="22"/>
      <c r="I30" s="22"/>
      <c r="L30" s="22"/>
      <c r="M30" s="22"/>
      <c r="N30" s="22"/>
      <c r="O30" s="22"/>
    </row>
    <row r="31" spans="3:17" hidden="1" x14ac:dyDescent="0.2">
      <c r="F31" s="22"/>
      <c r="G31" s="22"/>
      <c r="H31" s="22"/>
      <c r="I31" s="22"/>
      <c r="L31" s="22"/>
      <c r="M31" s="22"/>
      <c r="N31" s="22"/>
      <c r="O31" s="22"/>
    </row>
    <row r="32" spans="3:17" hidden="1" x14ac:dyDescent="0.2">
      <c r="F32" s="22"/>
      <c r="G32" s="22"/>
      <c r="H32" s="22"/>
      <c r="I32" s="22"/>
      <c r="L32" s="22"/>
      <c r="M32" s="22"/>
      <c r="N32" s="22"/>
      <c r="O32" s="22"/>
    </row>
    <row r="33" spans="6:15" hidden="1" x14ac:dyDescent="0.2">
      <c r="F33" s="22"/>
      <c r="G33" s="22"/>
      <c r="H33" s="22"/>
      <c r="I33" s="22"/>
      <c r="L33" s="22"/>
      <c r="M33" s="22"/>
      <c r="N33" s="22"/>
      <c r="O33" s="22"/>
    </row>
    <row r="34" spans="6:15" hidden="1" x14ac:dyDescent="0.2">
      <c r="F34" s="22"/>
      <c r="G34" s="22"/>
      <c r="H34" s="22"/>
      <c r="I34" s="22"/>
    </row>
    <row r="35" spans="6:15" hidden="1" x14ac:dyDescent="0.2">
      <c r="F35" s="22"/>
      <c r="G35" s="22"/>
      <c r="H35" s="22"/>
      <c r="I35" s="22"/>
    </row>
    <row r="38" spans="6:15" hidden="1" x14ac:dyDescent="0.2">
      <c r="I38" s="22"/>
      <c r="J38" s="22"/>
      <c r="K38" s="22"/>
      <c r="L38" s="22"/>
    </row>
    <row r="39" spans="6:15" hidden="1" x14ac:dyDescent="0.2">
      <c r="I39" s="22"/>
      <c r="J39" s="22"/>
      <c r="K39" s="22"/>
      <c r="L39" s="22"/>
    </row>
    <row r="40" spans="6:15" hidden="1" x14ac:dyDescent="0.2">
      <c r="I40" s="22"/>
      <c r="J40" s="22"/>
      <c r="K40" s="22"/>
      <c r="L40" s="22"/>
    </row>
  </sheetData>
  <sheetProtection algorithmName="SHA-512" hashValue="XEwTttHZnVY19v01Fe4H4/eI9YrQSzDgr2cp4tkIAHuSxK7Y4fzBVMNtKcyTBQK/MGOMlBCPqhn9z4xZneW0Vw==" saltValue="TS0GztBdwT4v+kE16EpeUQ==" spinCount="100000" sheet="1" selectLockedCells="1" selectUnlockedCells="1"/>
  <mergeCells count="2">
    <mergeCell ref="C19:H20"/>
    <mergeCell ref="J13:K14"/>
  </mergeCells>
  <hyperlinks>
    <hyperlink ref="J13:K14" r:id="rId1" display="https://eu-mayors.ec.europa.eu/en/action_plan_list" xr:uid="{00000000-0004-0000-0F00-000000000000}"/>
  </hyperlinks>
  <pageMargins left="0.7" right="0.7" top="0.75" bottom="0.75" header="0.3" footer="0.3"/>
  <pageSetup orientation="portrait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4"/>
  <dimension ref="A1:AD79"/>
  <sheetViews>
    <sheetView showGridLines="0" zoomScale="85" zoomScaleNormal="85" workbookViewId="0">
      <selection activeCell="B3" sqref="B3"/>
    </sheetView>
  </sheetViews>
  <sheetFormatPr baseColWidth="10" defaultColWidth="0" defaultRowHeight="15" zeroHeight="1" x14ac:dyDescent="0.2"/>
  <cols>
    <col min="1" max="1" width="3.1640625" customWidth="1"/>
    <col min="2" max="2" width="22.83203125" customWidth="1"/>
    <col min="3" max="3" width="11.83203125" bestFit="1" customWidth="1"/>
    <col min="4" max="5" width="11.5" customWidth="1"/>
    <col min="6" max="6" width="12.83203125" customWidth="1"/>
    <col min="7" max="7" width="11.5" customWidth="1"/>
    <col min="8" max="8" width="13.1640625" customWidth="1"/>
    <col min="9" max="9" width="11.5" customWidth="1"/>
    <col min="10" max="10" width="13.1640625" customWidth="1"/>
    <col min="11" max="11" width="19.5" bestFit="1" customWidth="1"/>
    <col min="12" max="12" width="20.83203125" bestFit="1" customWidth="1"/>
    <col min="13" max="18" width="13.1640625" customWidth="1"/>
    <col min="19" max="19" width="18" customWidth="1"/>
    <col min="20" max="20" width="13.1640625" customWidth="1"/>
    <col min="21" max="21" width="3.5" customWidth="1"/>
    <col min="22" max="25" width="11.5" hidden="1" customWidth="1"/>
    <col min="26" max="26" width="4.5" hidden="1" customWidth="1"/>
    <col min="27" max="27" width="3.5" hidden="1" customWidth="1"/>
    <col min="28" max="30" width="0" hidden="1" customWidth="1"/>
    <col min="31" max="16384" width="11.5" hidden="1"/>
  </cols>
  <sheetData>
    <row r="1" spans="2:20" x14ac:dyDescent="0.2"/>
    <row r="2" spans="2:20" ht="26.25" customHeight="1" x14ac:dyDescent="0.2">
      <c r="B2" s="186" t="s">
        <v>28</v>
      </c>
      <c r="C2" s="148"/>
      <c r="D2" s="148"/>
      <c r="E2" s="148"/>
      <c r="F2" s="148"/>
      <c r="G2" s="148"/>
      <c r="H2" s="148"/>
      <c r="I2" s="148"/>
      <c r="J2" s="149"/>
      <c r="K2" s="115"/>
      <c r="L2" s="190" t="s">
        <v>113</v>
      </c>
      <c r="M2" s="148"/>
      <c r="N2" s="148"/>
      <c r="O2" s="148"/>
      <c r="P2" s="148"/>
      <c r="Q2" s="148"/>
      <c r="R2" s="148"/>
      <c r="S2" s="148"/>
      <c r="T2" s="73"/>
    </row>
    <row r="3" spans="2:20" ht="15" customHeight="1" x14ac:dyDescent="0.2">
      <c r="B3" s="113" t="s">
        <v>109</v>
      </c>
      <c r="C3" s="116" t="s">
        <v>114</v>
      </c>
      <c r="D3" s="116" t="s">
        <v>115</v>
      </c>
      <c r="E3" s="116" t="s">
        <v>116</v>
      </c>
      <c r="F3" s="116" t="s">
        <v>117</v>
      </c>
      <c r="G3" s="116" t="s">
        <v>118</v>
      </c>
      <c r="H3" s="116" t="s">
        <v>119</v>
      </c>
      <c r="I3" s="116" t="s">
        <v>120</v>
      </c>
      <c r="J3" s="116" t="s">
        <v>121</v>
      </c>
      <c r="K3" s="116" t="s">
        <v>122</v>
      </c>
      <c r="L3" s="117" t="s">
        <v>109</v>
      </c>
      <c r="M3" s="118" t="s">
        <v>114</v>
      </c>
      <c r="N3" s="118" t="s">
        <v>115</v>
      </c>
      <c r="O3" s="118" t="s">
        <v>116</v>
      </c>
      <c r="P3" s="118" t="s">
        <v>123</v>
      </c>
      <c r="Q3" s="118" t="s">
        <v>118</v>
      </c>
      <c r="R3" s="118" t="s">
        <v>124</v>
      </c>
      <c r="S3" s="118" t="s">
        <v>125</v>
      </c>
      <c r="T3" s="73"/>
    </row>
    <row r="4" spans="2:20" ht="15" customHeight="1" x14ac:dyDescent="0.2">
      <c r="B4" s="113" t="s">
        <v>39</v>
      </c>
      <c r="C4" s="49" t="str">
        <f>IF((SUMIFS('Proces polityczny'!$E$6,'Proces polityczny'!$E$6,1,'Proces polityczny'!$B$6,Obliczenia!C3))=0,"",(SUMIFS('Proces polityczny'!$E$6,'Proces polityczny'!$E$6,1,'Proces polityczny'!$B$6,Obliczenia!C3)))</f>
        <v/>
      </c>
      <c r="D4" s="49" t="str">
        <f>IF((SUMIFS('Proces polityczny'!$E$6,'Proces polityczny'!$E$6,1,'Proces polityczny'!$B$6,Obliczenia!D3))=0,"",(SUMIFS('Proces polityczny'!$E$6,'Proces polityczny'!$E$6,1,'Proces polityczny'!$B$6,Obliczenia!D3)))</f>
        <v/>
      </c>
      <c r="E4" s="49" t="str">
        <f>IF((SUMIFS('Proces polityczny'!$E$6,'Proces polityczny'!$E$6,1,'Proces polityczny'!$B$6,Obliczenia!E3))=0,"",(SUMIFS('Proces polityczny'!$E$6,'Proces polityczny'!$E$6,1,'Proces polityczny'!$B$6,Obliczenia!E3)))</f>
        <v/>
      </c>
      <c r="F4" s="49" t="str">
        <f>IF((SUMIFS('Proces polityczny'!$E$6,'Proces polityczny'!$E$6,1,'Proces polityczny'!$B$6,Obliczenia!F3))=0,"",(SUMIFS('Proces polityczny'!$E$6,'Proces polityczny'!$E$6,1,'Proces polityczny'!$B$6,Obliczenia!F3)))</f>
        <v/>
      </c>
      <c r="G4" s="49" t="str">
        <f>IF((SUMIFS('Proces polityczny'!$E$6,'Proces polityczny'!$E$6,1,'Proces polityczny'!$B$6,Obliczenia!G3))=0,"",(SUMIFS('Proces polityczny'!$E$6,'Proces polityczny'!$E$6,1,'Proces polityczny'!$B$6,Obliczenia!G3)))</f>
        <v/>
      </c>
      <c r="H4" s="49" t="str">
        <f>IF((SUMIFS('Proces polityczny'!$E$6,'Proces polityczny'!$E$6,1,'Proces polityczny'!$B$6,Obliczenia!H3))=0,"",(SUMIFS('Proces polityczny'!$E$6,'Proces polityczny'!$E$6,1,'Proces polityczny'!$B$6,Obliczenia!H3)))</f>
        <v/>
      </c>
      <c r="I4" s="49">
        <f t="shared" ref="I4:I14" si="0">SUM(C4:H4)</f>
        <v>0</v>
      </c>
      <c r="J4" s="49">
        <f>1-I4-K4</f>
        <v>1</v>
      </c>
      <c r="K4" s="49">
        <f>S4</f>
        <v>0</v>
      </c>
      <c r="L4" s="117" t="s">
        <v>39</v>
      </c>
      <c r="M4" s="76">
        <f>IF((SUMIFS('Proces polityczny'!$E$6,'Proces polityczny'!$E$6,3,'Proces polityczny'!$B$6,Obliczenia!M3))=0,0,(SUMIFS('Proces polityczny'!$E$6,'Proces polityczny'!$E$6,3,'Proces polityczny'!$B$6,Obliczenia!M3)))/3</f>
        <v>0</v>
      </c>
      <c r="N4" s="76">
        <f>IF((SUMIFS('Proces polityczny'!$E$6,'Proces polityczny'!$E$6,3,'Proces polityczny'!$B$6,Obliczenia!N3))=0,0,(SUMIFS('Proces polityczny'!$E$6,'Proces polityczny'!$E$6,3,'Proces polityczny'!$B$6,Obliczenia!N3)))/3</f>
        <v>0</v>
      </c>
      <c r="O4" s="76">
        <f>IF((SUMIFS('Proces polityczny'!$E$6,'Proces polityczny'!$E$6,3,'Proces polityczny'!$B$6,Obliczenia!O3))=0,0,(SUMIFS('Proces polityczny'!$E$6,'Proces polityczny'!$E$6,3,'Proces polityczny'!$B$6,Obliczenia!O3)))/3</f>
        <v>0</v>
      </c>
      <c r="P4" s="76">
        <f>IF((SUMIFS('Proces polityczny'!$E$6,'Proces polityczny'!$E$6,3,'Proces polityczny'!$B$6,Obliczenia!P3))=0,0,(SUMIFS('Proces polityczny'!$E$6,'Proces polityczny'!$E$6,3,'Proces polityczny'!$B$6,Obliczenia!P3)))/3</f>
        <v>0</v>
      </c>
      <c r="Q4" s="76">
        <f>IF((SUMIFS('Proces polityczny'!$E$6,'Proces polityczny'!$E$6,3,'Proces polityczny'!$B$6,Obliczenia!Q3))=0,0,(SUMIFS('Proces polityczny'!$E$6,'Proces polityczny'!$E$6,3,'Proces polityczny'!$B$6,Obliczenia!Q3)))/3</f>
        <v>0</v>
      </c>
      <c r="R4" s="76">
        <f>IF((SUMIFS('Proces polityczny'!$E$6,'Proces polityczny'!$E$6,3,'Proces polityczny'!$B$6,Obliczenia!R3))=0,0,(SUMIFS('Proces polityczny'!$E$6,'Proces polityczny'!$E$6,3,'Proces polityczny'!$B$6,Obliczenia!R3)))/3</f>
        <v>0</v>
      </c>
      <c r="S4" s="76">
        <f t="shared" ref="S4:S14" si="1">SUM(M4:R4)</f>
        <v>0</v>
      </c>
      <c r="T4" s="74"/>
    </row>
    <row r="5" spans="2:20" ht="15" customHeight="1" x14ac:dyDescent="0.2">
      <c r="B5" s="113" t="s">
        <v>41</v>
      </c>
      <c r="C5" s="49" t="str">
        <f>IF((SUMIFS('Struktura administracyjna'!$E$6:$E$10,'Struktura administracyjna'!$E$6:$E$10,1,'Struktura administracyjna'!$B$6:$B$10,Obliczenia!C3))=0,"",(SUMIFS('Struktura administracyjna'!$E$6:$E$10,'Struktura administracyjna'!$E$6:$E$10,1,'Struktura administracyjna'!$B$6:$B$10,Obliczenia!C3)))</f>
        <v/>
      </c>
      <c r="D5" s="49" t="str">
        <f>IF((SUMIFS('Struktura administracyjna'!$E$6:$E$10,'Struktura administracyjna'!$E$6:$E$10,1,'Struktura administracyjna'!$B$6:$B$10,Obliczenia!D3))=0,"",(SUMIFS('Struktura administracyjna'!$E$6:$E$10,'Struktura administracyjna'!$E$6:$E$10,1,'Struktura administracyjna'!$B$6:$B$10,Obliczenia!D3)))</f>
        <v/>
      </c>
      <c r="E5" s="49" t="str">
        <f>IF((SUMIFS('Struktura administracyjna'!$E$6:$E$10,'Struktura administracyjna'!$E$6:$E$10,1,'Struktura administracyjna'!$B$6:$B$10,Obliczenia!E3))=0,"",(SUMIFS('Struktura administracyjna'!$E$6:$E$10,'Struktura administracyjna'!$E$6:$E$10,1,'Struktura administracyjna'!$B$6:$B$10,Obliczenia!E3)))</f>
        <v/>
      </c>
      <c r="F5" s="49" t="str">
        <f>IF((SUMIFS('Struktura administracyjna'!$E$6:$E$10,'Struktura administracyjna'!$E$6:$E$10,1,'Struktura administracyjna'!$B$6:$B$10,Obliczenia!F3))=0,"",(SUMIFS('Struktura administracyjna'!$E$6:$E$10,'Struktura administracyjna'!$E$6:$E$10,1,'Struktura administracyjna'!$B$6:$B$10,Obliczenia!F3)))</f>
        <v/>
      </c>
      <c r="G5" s="49" t="str">
        <f>IF((SUMIFS('Struktura administracyjna'!$E$6:$E$10,'Struktura administracyjna'!$E$6:$E$10,1,'Struktura administracyjna'!$B$6:$B$10,Obliczenia!G3))=0,"",(SUMIFS('Struktura administracyjna'!$E$6:$E$10,'Struktura administracyjna'!$E$6:$E$10,1,'Struktura administracyjna'!$B$6:$B$10,Obliczenia!G3)))</f>
        <v/>
      </c>
      <c r="H5" s="49" t="str">
        <f>IF((SUMIFS('Struktura administracyjna'!$E$6:$E$10,'Struktura administracyjna'!$E$6:$E$10,1,'Struktura administracyjna'!$B$6:$B$10,Obliczenia!H3))=0,"",(SUMIFS('Struktura administracyjna'!$E$6:$E$10,'Struktura administracyjna'!$E$6:$E$10,1,'Struktura administracyjna'!$B$6:$B$10,Obliczenia!H3)))</f>
        <v/>
      </c>
      <c r="I5" s="49">
        <f t="shared" si="0"/>
        <v>0</v>
      </c>
      <c r="J5" s="49">
        <f>5-I5-K5</f>
        <v>5</v>
      </c>
      <c r="K5" s="49">
        <f t="shared" ref="K5:K14" si="2">S5</f>
        <v>0</v>
      </c>
      <c r="L5" s="117" t="s">
        <v>41</v>
      </c>
      <c r="M5" s="76">
        <f>IF((SUMIFS('Struktura administracyjna'!$E$6:$E$10,'Struktura administracyjna'!$E$6:$E$10,3,'Struktura administracyjna'!$B$6:$B$10,Obliczenia!M3))=0,0,(SUMIFS('Struktura administracyjna'!$E$6:$E$10,'Struktura administracyjna'!$E$6:$E$10,3,'Struktura administracyjna'!$B$6:$B$10,Obliczenia!M3)))/3</f>
        <v>0</v>
      </c>
      <c r="N5" s="76">
        <f>IF((SUMIFS('Struktura administracyjna'!$E$6:$E$10,'Struktura administracyjna'!$E$6:$E$10,3,'Struktura administracyjna'!$B$6:$B$10,Obliczenia!N3))=0,0,(SUMIFS('Struktura administracyjna'!$E$6:$E$10,'Struktura administracyjna'!$E$6:$E$10,3,'Struktura administracyjna'!$B$6:$B$10,Obliczenia!N3)))/3</f>
        <v>0</v>
      </c>
      <c r="O5" s="76">
        <f>IF((SUMIFS('Struktura administracyjna'!$E$6:$E$10,'Struktura administracyjna'!$E$6:$E$10,3,'Struktura administracyjna'!$B$6:$B$10,Obliczenia!O3))=0,0,(SUMIFS('Struktura administracyjna'!$E$6:$E$10,'Struktura administracyjna'!$E$6:$E$10,3,'Struktura administracyjna'!$B$6:$B$10,Obliczenia!O3)))/3</f>
        <v>0</v>
      </c>
      <c r="P5" s="76">
        <f>IF((SUMIFS('Struktura administracyjna'!$E$6:$E$10,'Struktura administracyjna'!$E$6:$E$10,3,'Struktura administracyjna'!$B$6:$B$10,Obliczenia!P3))=0,0,(SUMIFS('Struktura administracyjna'!$E$6:$E$10,'Struktura administracyjna'!$E$6:$E$10,3,'Struktura administracyjna'!$B$6:$B$10,Obliczenia!P3)))/3</f>
        <v>0</v>
      </c>
      <c r="Q5" s="76">
        <f>IF((SUMIFS('Struktura administracyjna'!$E$6:$E$10,'Struktura administracyjna'!$E$6:$E$10,3,'Struktura administracyjna'!$B$6:$B$10,Obliczenia!Q3))=0,0,(SUMIFS('Struktura administracyjna'!$E$6:$E$10,'Struktura administracyjna'!$E$6:$E$10,3,'Struktura administracyjna'!$B$6:$B$10,Obliczenia!Q3)))/3</f>
        <v>0</v>
      </c>
      <c r="R5" s="76">
        <f>IF((SUMIFS('Struktura administracyjna'!$E$6:$E$10,'Struktura administracyjna'!$E$6:$E$10,3,'Struktura administracyjna'!$B$6:$B$10,Obliczenia!R3))=0,0,(SUMIFS('Struktura administracyjna'!$E$6:$E$10,'Struktura administracyjna'!$E$6:$E$10,3,'Struktura administracyjna'!$B$6:$B$10,Obliczenia!R3)))/3</f>
        <v>0</v>
      </c>
      <c r="S5" s="76">
        <f t="shared" si="1"/>
        <v>0</v>
      </c>
      <c r="T5" s="74"/>
    </row>
    <row r="6" spans="2:20" ht="15" customHeight="1" x14ac:dyDescent="0.2">
      <c r="B6" s="113" t="s">
        <v>48</v>
      </c>
      <c r="C6" s="49" t="str">
        <f>IF((SUMIFS(Budżet!$E$6:$E$9,Budżet!$E$6:$E$9,1,Budżet!$B$6:$B$9,Obliczenia!C3))=0,"",SUMIFS(Budżet!$E$6:$E$9,Budżet!$E$6:$E$9,1,Budżet!$B$6:$B$9,Obliczenia!C3))</f>
        <v/>
      </c>
      <c r="D6" s="49" t="str">
        <f>IF((SUMIFS(Budżet!$E$6:$E$9,Budżet!$E$6:$E$9,1,Budżet!$B$6:$B$9,Obliczenia!D3))=0,"",SUMIFS(Budżet!$E$6:$E$9,Budżet!$E$6:$E$9,1,Budżet!$B$6:$B$9,Obliczenia!D3))</f>
        <v/>
      </c>
      <c r="E6" s="49" t="str">
        <f>IF((SUMIFS(Budżet!$E$6:$E$9,Budżet!$E$6:$E$9,1,Budżet!$B$6:$B$9,Obliczenia!E3))=0,"",SUMIFS(Budżet!$E$6:$E$9,Budżet!$E$6:$E$9,1,Budżet!$B$6:$B$9,Obliczenia!E3))</f>
        <v/>
      </c>
      <c r="F6" s="49" t="str">
        <f>IF((SUMIFS(Budżet!$E$6:$E$9,Budżet!$E$6:$E$9,1,Budżet!$B$6:$B$9,Obliczenia!F3))=0,"",SUMIFS(Budżet!$E$6:$E$9,Budżet!$E$6:$E$9,1,Budżet!$B$6:$B$9,Obliczenia!F3))</f>
        <v/>
      </c>
      <c r="G6" s="49" t="str">
        <f>IF((SUMIFS(Budżet!$E$6:$E$9,Budżet!$E$6:$E$9,1,Budżet!$B$6:$B$9,Obliczenia!G3))=0,"",SUMIFS(Budżet!$E$6:$E$9,Budżet!$E$6:$E$9,1,Budżet!$B$6:$B$9,Obliczenia!G3))</f>
        <v/>
      </c>
      <c r="H6" s="49" t="str">
        <f>IF((SUMIFS(Budżet!$E$6:$E$9,Budżet!$E$6:$E$9,1,Budżet!$B$6:$B$9,Obliczenia!H3))=0,"",SUMIFS(Budżet!$E$6:$E$9,Budżet!$E$6:$E$9,1,Budżet!$B$6:$B$9,Obliczenia!H3))</f>
        <v/>
      </c>
      <c r="I6" s="49">
        <f t="shared" si="0"/>
        <v>0</v>
      </c>
      <c r="J6" s="49">
        <f>4-I6-K6</f>
        <v>4</v>
      </c>
      <c r="K6" s="49">
        <f t="shared" si="2"/>
        <v>0</v>
      </c>
      <c r="L6" s="117" t="s">
        <v>48</v>
      </c>
      <c r="M6" s="76">
        <f>IF((SUMIFS(Budżet!$E$6:$E$9,Budżet!$E$6:$E$9,3,Budżet!$B$6:$B$9,Obliczenia!M3))=0,0,SUMIFS(Budżet!$E$6:$E$9,Budżet!$E$6:$E$9,3,Budżet!$B$6:$B$9,Obliczenia!M3))/3</f>
        <v>0</v>
      </c>
      <c r="N6" s="76">
        <f>IF((SUMIFS(Budżet!$E$6:$E$9,Budżet!$E$6:$E$9,3,Budżet!$B$6:$B$9,Obliczenia!N3))=0,0,SUMIFS(Budżet!$E$6:$E$9,Budżet!$E$6:$E$9,3,Budżet!$B$6:$B$9,Obliczenia!N3))/3</f>
        <v>0</v>
      </c>
      <c r="O6" s="76">
        <f>IF((SUMIFS(Budżet!$E$6:$E$9,Budżet!$E$6:$E$9,3,Budżet!$B$6:$B$9,Obliczenia!O3))=0,0,SUMIFS(Budżet!$E$6:$E$9,Budżet!$E$6:$E$9,3,Budżet!$B$6:$B$9,Obliczenia!O3))/3</f>
        <v>0</v>
      </c>
      <c r="P6" s="76">
        <f>IF((SUMIFS(Budżet!$E$6:$E$9,Budżet!$E$6:$E$9,3,Budżet!$B$6:$B$9,Obliczenia!P3))=0,0,SUMIFS(Budżet!$E$6:$E$9,Budżet!$E$6:$E$9,3,Budżet!$B$6:$B$9,Obliczenia!P3))/3</f>
        <v>0</v>
      </c>
      <c r="Q6" s="76">
        <f>IF((SUMIFS(Budżet!$E$6:$E$9,Budżet!$E$6:$E$9,3,Budżet!$B$6:$B$9,Obliczenia!Q3))=0,0,SUMIFS(Budżet!$E$6:$E$9,Budżet!$E$6:$E$9,3,Budżet!$B$6:$B$9,Obliczenia!Q3))/3</f>
        <v>0</v>
      </c>
      <c r="R6" s="76">
        <f>IF((SUMIFS(Budżet!$E$6:$E$9,Budżet!$E$6:$E$9,3,Budżet!$B$6:$B$9,Obliczenia!R3))=0,0,SUMIFS(Budżet!$E$6:$E$9,Budżet!$E$6:$E$9,3,Budżet!$B$6:$B$9,Obliczenia!R3))/3</f>
        <v>0</v>
      </c>
      <c r="S6" s="76">
        <f t="shared" si="1"/>
        <v>0</v>
      </c>
      <c r="T6" s="74"/>
    </row>
    <row r="7" spans="2:20" ht="15" customHeight="1" x14ac:dyDescent="0.2">
      <c r="B7" s="113" t="s">
        <v>53</v>
      </c>
      <c r="C7" s="49" t="str">
        <f>+IF((SUMIFS('Proces partycypacyjny'!$E$6:$E$12,'Proces partycypacyjny'!$E$6:$E$12,1,'Proces partycypacyjny'!$B$6:$B$12,Obliczenia!C3))=0,"",SUMIFS('Proces partycypacyjny'!$E$6:$E$12,'Proces partycypacyjny'!$E$6:$E$12,1,'Proces partycypacyjny'!$B$6:$B$12,Obliczenia!C3))</f>
        <v/>
      </c>
      <c r="D7" s="49" t="str">
        <f>+IF((SUMIFS('Proces partycypacyjny'!$E$6:$E$12,'Proces partycypacyjny'!$E$6:$E$12,1,'Proces partycypacyjny'!$B$6:$B$12,Obliczenia!D3))=0,"",SUMIFS('Proces partycypacyjny'!$E$6:$E$12,'Proces partycypacyjny'!$E$6:$E$12,1,'Proces partycypacyjny'!$B$6:$B$12,Obliczenia!D3))</f>
        <v/>
      </c>
      <c r="E7" s="49" t="str">
        <f>+IF((SUMIFS('Proces partycypacyjny'!$E$6:$E$12,'Proces partycypacyjny'!$E$6:$E$12,1,'Proces partycypacyjny'!$B$6:$B$12,Obliczenia!E3))=0,"",SUMIFS('Proces partycypacyjny'!$E$6:$E$12,'Proces partycypacyjny'!$E$6:$E$12,1,'Proces partycypacyjny'!$B$6:$B$12,Obliczenia!E3))</f>
        <v/>
      </c>
      <c r="F7" s="49" t="str">
        <f>+IF((SUMIFS('Proces partycypacyjny'!$E$6:$E$12,'Proces partycypacyjny'!$E$6:$E$12,1,'Proces partycypacyjny'!$B$6:$B$12,Obliczenia!F3))=0,"",SUMIFS('Proces partycypacyjny'!$E$6:$E$12,'Proces partycypacyjny'!$E$6:$E$12,1,'Proces partycypacyjny'!$B$6:$B$12,Obliczenia!F3))</f>
        <v/>
      </c>
      <c r="G7" s="49" t="str">
        <f>+IF((SUMIFS('Proces partycypacyjny'!$E$6:$E$12,'Proces partycypacyjny'!$E$6:$E$12,1,'Proces partycypacyjny'!$B$6:$B$12,Obliczenia!G3))=0,"",SUMIFS('Proces partycypacyjny'!$E$6:$E$12,'Proces partycypacyjny'!$E$6:$E$12,1,'Proces partycypacyjny'!$B$6:$B$12,Obliczenia!G3))</f>
        <v/>
      </c>
      <c r="H7" s="49" t="str">
        <f>+IF((SUMIFS('Proces partycypacyjny'!$E$6:$E$12,'Proces partycypacyjny'!$E$6:$E$12,1,'Proces partycypacyjny'!$B$6:$B$12,Obliczenia!H3))=0,"",SUMIFS('Proces partycypacyjny'!$E$6:$E$12,'Proces partycypacyjny'!$E$6:$E$12,1,'Proces partycypacyjny'!$B$6:$B$12,Obliczenia!H3))</f>
        <v/>
      </c>
      <c r="I7" s="49">
        <f t="shared" si="0"/>
        <v>0</v>
      </c>
      <c r="J7" s="49">
        <f>7-I7-K7</f>
        <v>7</v>
      </c>
      <c r="K7" s="49">
        <f t="shared" si="2"/>
        <v>0</v>
      </c>
      <c r="L7" s="117" t="s">
        <v>53</v>
      </c>
      <c r="M7" s="76">
        <f>+IF((SUMIFS('Proces partycypacyjny'!$E$6:$E$12,'Proces partycypacyjny'!$E$6:$E$12,3,'Proces partycypacyjny'!$B$6:$B$12,Obliczenia!M3))=0,0,SUMIFS('Proces partycypacyjny'!$E$6:$E$12,'Proces partycypacyjny'!$E$6:$E$12,3,'Proces partycypacyjny'!$B$6:$B$12,Obliczenia!M3))/3</f>
        <v>0</v>
      </c>
      <c r="N7" s="76">
        <f>+IF((SUMIFS('Proces partycypacyjny'!$E$6:$E$12,'Proces partycypacyjny'!$E$6:$E$12,3,'Proces partycypacyjny'!$B$6:$B$12,Obliczenia!N3))=0,0,SUMIFS('Proces partycypacyjny'!$E$6:$E$12,'Proces partycypacyjny'!$E$6:$E$12,3,'Proces partycypacyjny'!$B$6:$B$12,Obliczenia!N3))/3</f>
        <v>0</v>
      </c>
      <c r="O7" s="76">
        <f>+IF((SUMIFS('Proces partycypacyjny'!$E$6:$E$12,'Proces partycypacyjny'!$E$6:$E$12,3,'Proces partycypacyjny'!$B$6:$B$12,Obliczenia!O3))=0,0,SUMIFS('Proces partycypacyjny'!$E$6:$E$12,'Proces partycypacyjny'!$E$6:$E$12,3,'Proces partycypacyjny'!$B$6:$B$12,Obliczenia!O3))/3</f>
        <v>0</v>
      </c>
      <c r="P7" s="76">
        <f>+IF((SUMIFS('Proces partycypacyjny'!$E$6:$E$12,'Proces partycypacyjny'!$E$6:$E$12,3,'Proces partycypacyjny'!$B$6:$B$12,Obliczenia!P3))=0,0,SUMIFS('Proces partycypacyjny'!$E$6:$E$12,'Proces partycypacyjny'!$E$6:$E$12,3,'Proces partycypacyjny'!$B$6:$B$12,Obliczenia!P3))/3</f>
        <v>0</v>
      </c>
      <c r="Q7" s="76">
        <f>+IF((SUMIFS('Proces partycypacyjny'!$E$6:$E$12,'Proces partycypacyjny'!$E$6:$E$12,3,'Proces partycypacyjny'!$B$6:$B$12,Obliczenia!Q3))=0,0,SUMIFS('Proces partycypacyjny'!$E$6:$E$12,'Proces partycypacyjny'!$E$6:$E$12,3,'Proces partycypacyjny'!$B$6:$B$12,Obliczenia!Q3))/3</f>
        <v>0</v>
      </c>
      <c r="R7" s="76">
        <f>+IF((SUMIFS('Proces partycypacyjny'!$E$6:$E$12,'Proces partycypacyjny'!$E$6:$E$12,3,'Proces partycypacyjny'!$B$6:$B$12,Obliczenia!R3))=0,0,SUMIFS('Proces partycypacyjny'!$E$6:$E$12,'Proces partycypacyjny'!$E$6:$E$12,3,'Proces partycypacyjny'!$B$6:$B$12,Obliczenia!R3))/3</f>
        <v>0</v>
      </c>
      <c r="S7" s="76">
        <f t="shared" si="1"/>
        <v>0</v>
      </c>
      <c r="T7" s="74"/>
    </row>
    <row r="8" spans="2:20" ht="15" customHeight="1" x14ac:dyDescent="0.2">
      <c r="B8" s="114" t="s">
        <v>21</v>
      </c>
      <c r="C8" s="49" t="str">
        <f>+IF((SUMIFS(BEI!$E$6:$E$10,BEI!$E$6:$E$10,1,BEI!$B$6:$B$10,Obliczenia!C3))=0,"",SUMIFS(BEI!$E$6:$E$10,BEI!$E$6:$E$10,1,BEI!$B$6:$B$10,Obliczenia!C3))</f>
        <v/>
      </c>
      <c r="D8" s="49" t="str">
        <f>+IF((SUMIFS(BEI!$E$6:$E$10,BEI!$E$6:$E$10,1,BEI!$B$6:$B$10,Obliczenia!D3))=0,"",SUMIFS(BEI!$E$6:$E$10,BEI!$E$6:$E$10,1,BEI!$B$6:$B$10,Obliczenia!D3))</f>
        <v/>
      </c>
      <c r="E8" s="49" t="str">
        <f>+IF((SUMIFS(BEI!$E$6:$E$10,BEI!$E$6:$E$10,1,BEI!$B$6:$B$10,Obliczenia!E3))=0,"",SUMIFS(BEI!$E$6:$E$10,BEI!$E$6:$E$10,1,BEI!$B$6:$B$10,Obliczenia!E3))</f>
        <v/>
      </c>
      <c r="F8" s="49" t="str">
        <f>+IF((SUMIFS(BEI!$E$6:$E$10,BEI!$E$6:$E$10,1,BEI!$B$6:$B$10,Obliczenia!F3))=0,"",SUMIFS(BEI!$E$6:$E$10,BEI!$E$6:$E$10,1,BEI!$B$6:$B$10,Obliczenia!F3))</f>
        <v/>
      </c>
      <c r="G8" s="49" t="str">
        <f>+IF((SUMIFS(BEI!$E$6:$E$10,BEI!$E$6:$E$10,1,BEI!$B$6:$B$10,Obliczenia!G3))=0,"",SUMIFS(BEI!$E$6:$E$10,BEI!$E$6:$E$10,1,BEI!$B$6:$B$10,Obliczenia!G3))</f>
        <v/>
      </c>
      <c r="H8" s="49" t="str">
        <f>+IF((SUMIFS(BEI!$E$6:$E$10,BEI!$E$6:$E$10,1,BEI!$B$6:$B$10,Obliczenia!H3))=0,"",SUMIFS(BEI!$E$6:$E$10,BEI!$E$6:$E$10,1,BEI!$B$6:$B$10,Obliczenia!H3))</f>
        <v/>
      </c>
      <c r="I8" s="49">
        <f t="shared" si="0"/>
        <v>0</v>
      </c>
      <c r="J8" s="49">
        <f>5-I8-K8</f>
        <v>5</v>
      </c>
      <c r="K8" s="49">
        <f t="shared" si="2"/>
        <v>0</v>
      </c>
      <c r="L8" s="119" t="s">
        <v>21</v>
      </c>
      <c r="M8" s="76">
        <f>+IF((SUMIFS(BEI!$E$6:$E$10,BEI!$E$6:$E$10,3,BEI!$B$6:$B$10,Obliczenia!M3))=0,0,SUMIFS(BEI!$E$6:$E$10,BEI!$E$6:$E$10,3,BEI!$B$6:$B$10,Obliczenia!M3))/3</f>
        <v>0</v>
      </c>
      <c r="N8" s="76">
        <f>+IF((SUMIFS(BEI!$E$6:$E$10,BEI!$E$6:$E$10,3,BEI!$B$6:$B$10,Obliczenia!N3))=0,0,SUMIFS(BEI!$E$6:$E$10,BEI!$E$6:$E$10,3,BEI!$B$6:$B$10,Obliczenia!N3))/3</f>
        <v>0</v>
      </c>
      <c r="O8" s="76">
        <f>+IF((SUMIFS(BEI!$E$6:$E$10,BEI!$E$6:$E$10,3,BEI!$B$6:$B$10,Obliczenia!O3))=0,0,SUMIFS(BEI!$E$6:$E$10,BEI!$E$6:$E$10,3,BEI!$B$6:$B$10,Obliczenia!O3))/3</f>
        <v>0</v>
      </c>
      <c r="P8" s="76">
        <f>+IF((SUMIFS(BEI!$E$6:$E$10,BEI!$E$6:$E$10,3,BEI!$B$6:$B$10,Obliczenia!P3))=0,0,SUMIFS(BEI!$E$6:$E$10,BEI!$E$6:$E$10,3,BEI!$B$6:$B$10,Obliczenia!P3))/3</f>
        <v>0</v>
      </c>
      <c r="Q8" s="76">
        <f>+IF((SUMIFS(BEI!$E$6:$E$10,BEI!$E$6:$E$10,3,BEI!$B$6:$B$10,Obliczenia!Q3))=0,0,SUMIFS(BEI!$E$6:$E$10,BEI!$E$6:$E$10,3,BEI!$B$6:$B$10,Obliczenia!Q3))/3</f>
        <v>0</v>
      </c>
      <c r="R8" s="76">
        <f>+IF((SUMIFS(BEI!$E$6:$E$10,BEI!$E$6:$E$10,3,BEI!$B$6:$B$10,Obliczenia!R3))=0,0,SUMIFS(BEI!$E$6:$E$10,BEI!$E$6:$E$10,3,BEI!$B$6:$B$10,Obliczenia!R3))/3</f>
        <v>0</v>
      </c>
      <c r="S8" s="76">
        <f t="shared" si="1"/>
        <v>0</v>
      </c>
      <c r="T8" s="74"/>
    </row>
    <row r="9" spans="2:20" ht="15" customHeight="1" x14ac:dyDescent="0.2">
      <c r="B9" s="113" t="s">
        <v>67</v>
      </c>
      <c r="C9" s="49" t="str">
        <f>+IF((SUMIFS('Ryzyka i podatność'!$E$6:$E$10,'Ryzyka i podatność'!$E$6:$E$10,1,'Ryzyka i podatność'!$B$6:$B$10,Obliczenia!C3))=0,"",SUMIFS('Ryzyka i podatność'!$E$6:$E$10,'Ryzyka i podatność'!$E$6:$E$10,1,'Ryzyka i podatność'!$B$6:$B$10,Obliczenia!C3))</f>
        <v/>
      </c>
      <c r="D9" s="49" t="str">
        <f>+IF((SUMIFS('Ryzyka i podatność'!$E$6:$E$10,'Ryzyka i podatność'!$E$6:$E$10,1,'Ryzyka i podatność'!$B$6:$B$10,Obliczenia!D3))=0,"",SUMIFS('Ryzyka i podatność'!$E$6:$E$10,'Ryzyka i podatność'!$E$6:$E$10,1,'Ryzyka i podatność'!$B$6:$B$10,Obliczenia!D3))</f>
        <v/>
      </c>
      <c r="E9" s="49" t="str">
        <f>+IF((SUMIFS('Ryzyka i podatność'!$E$6:$E$10,'Ryzyka i podatność'!$E$6:$E$10,1,'Ryzyka i podatność'!$B$6:$B$10,Obliczenia!E3))=0,"",SUMIFS('Ryzyka i podatność'!$E$6:$E$10,'Ryzyka i podatność'!$E$6:$E$10,1,'Ryzyka i podatność'!$B$6:$B$10,Obliczenia!E3))</f>
        <v/>
      </c>
      <c r="F9" s="49" t="str">
        <f>+IF((SUMIFS('Ryzyka i podatność'!$E$6:$E$10,'Ryzyka i podatność'!$E$6:$E$10,1,'Ryzyka i podatność'!$B$6:$B$10,Obliczenia!F3))=0,"",SUMIFS('Ryzyka i podatność'!$E$6:$E$10,'Ryzyka i podatność'!$E$6:$E$10,1,'Ryzyka i podatność'!$B$6:$B$10,Obliczenia!F3))</f>
        <v/>
      </c>
      <c r="G9" s="49" t="str">
        <f>+IF((SUMIFS('Ryzyka i podatność'!$E$6:$E$10,'Ryzyka i podatność'!$E$6:$E$10,1,'Ryzyka i podatność'!$B$6:$B$10,Obliczenia!G3))=0,"",SUMIFS('Ryzyka i podatność'!$E$6:$E$10,'Ryzyka i podatność'!$E$6:$E$10,1,'Ryzyka i podatność'!$B$6:$B$10,Obliczenia!G3))</f>
        <v/>
      </c>
      <c r="H9" s="49" t="str">
        <f>+IF((SUMIFS('Ryzyka i podatność'!$E$6:$E$10,'Ryzyka i podatność'!$E$6:$E$10,1,'Ryzyka i podatność'!$B$6:$B$10,Obliczenia!H3))=0,"",SUMIFS('Ryzyka i podatność'!$E$6:$E$10,'Ryzyka i podatność'!$E$6:$E$10,1,'Ryzyka i podatność'!$B$6:$B$10,Obliczenia!H3))</f>
        <v/>
      </c>
      <c r="I9" s="49">
        <f t="shared" si="0"/>
        <v>0</v>
      </c>
      <c r="J9" s="49">
        <f>5-I9-K9</f>
        <v>5</v>
      </c>
      <c r="K9" s="49">
        <f t="shared" si="2"/>
        <v>0</v>
      </c>
      <c r="L9" s="117" t="s">
        <v>67</v>
      </c>
      <c r="M9" s="76">
        <f>+IF((SUMIFS('Ryzyka i podatność'!$E$6:$E$10,'Ryzyka i podatność'!$E$6:$E$10,3,'Ryzyka i podatność'!$B$6:$B$10,Obliczenia!M3))=0,0,SUMIFS('Ryzyka i podatność'!$E$6:$E$10,'Ryzyka i podatność'!$E$6:$E$10,3,'Ryzyka i podatność'!$B$6:$B$10,Obliczenia!M3))/3</f>
        <v>0</v>
      </c>
      <c r="N9" s="76">
        <f>+IF((SUMIFS('Ryzyka i podatność'!$E$6:$E$10,'Ryzyka i podatność'!$E$6:$E$10,3,'Ryzyka i podatność'!$B$6:$B$10,Obliczenia!N3))=0,0,SUMIFS('Ryzyka i podatność'!$E$6:$E$10,'Ryzyka i podatność'!$E$6:$E$10,3,'Ryzyka i podatność'!$B$6:$B$10,Obliczenia!N3))/3</f>
        <v>0</v>
      </c>
      <c r="O9" s="76">
        <f>+IF((SUMIFS('Ryzyka i podatność'!$E$6:$E$10,'Ryzyka i podatność'!$E$6:$E$10,3,'Ryzyka i podatność'!$B$6:$B$10,Obliczenia!O3))=0,0,SUMIFS('Ryzyka i podatność'!$E$6:$E$10,'Ryzyka i podatność'!$E$6:$E$10,3,'Ryzyka i podatność'!$B$6:$B$10,Obliczenia!O3))/3</f>
        <v>0</v>
      </c>
      <c r="P9" s="76">
        <f>+IF((SUMIFS('Ryzyka i podatność'!$E$6:$E$10,'Ryzyka i podatność'!$E$6:$E$10,3,'Ryzyka i podatność'!$B$6:$B$10,Obliczenia!P3))=0,0,SUMIFS('Ryzyka i podatność'!$E$6:$E$10,'Ryzyka i podatność'!$E$6:$E$10,3,'Ryzyka i podatność'!$B$6:$B$10,Obliczenia!P3))/3</f>
        <v>0</v>
      </c>
      <c r="Q9" s="76">
        <f>+IF((SUMIFS('Ryzyka i podatność'!$E$6:$E$10,'Ryzyka i podatność'!$E$6:$E$10,3,'Ryzyka i podatność'!$B$6:$B$10,Obliczenia!Q3))=0,0,SUMIFS('Ryzyka i podatność'!$E$6:$E$10,'Ryzyka i podatność'!$E$6:$E$10,3,'Ryzyka i podatność'!$B$6:$B$10,Obliczenia!Q3))/3</f>
        <v>0</v>
      </c>
      <c r="R9" s="76">
        <f>+IF((SUMIFS('Ryzyka i podatność'!$E$6:$E$10,'Ryzyka i podatność'!$E$6:$E$10,3,'Ryzyka i podatność'!$B$6:$B$10,Obliczenia!R3))=0,0,SUMIFS('Ryzyka i podatność'!$E$6:$E$10,'Ryzyka i podatność'!$E$6:$E$10,3,'Ryzyka i podatność'!$B$6:$B$10,Obliczenia!R3))/3</f>
        <v>0</v>
      </c>
      <c r="S9" s="76">
        <f t="shared" si="1"/>
        <v>0</v>
      </c>
      <c r="T9" s="74"/>
    </row>
    <row r="10" spans="2:20" ht="15" customHeight="1" x14ac:dyDescent="0.2">
      <c r="B10" s="113" t="s">
        <v>73</v>
      </c>
      <c r="C10" s="49" t="str">
        <f>+IF((SUMIFS('Planowane działania'!$E$6:$E$13,'Planowane działania'!$E$6:$E$13,1,'Planowane działania'!$B$6:$B$13,Obliczenia!C3))=0,"",SUMIFS('Planowane działania'!$E$6:$E$13,'Planowane działania'!$E$6:$E$13,1,'Planowane działania'!$B$6:$B$13,Obliczenia!C3))</f>
        <v/>
      </c>
      <c r="D10" s="49" t="str">
        <f>+IF((SUMIFS('Planowane działania'!$E$6:$E$13,'Planowane działania'!$E$6:$E$13,1,'Planowane działania'!$B$6:$B$13,Obliczenia!D3))=0,"",SUMIFS('Planowane działania'!$E$6:$E$13,'Planowane działania'!$E$6:$E$13,1,'Planowane działania'!$B$6:$B$13,Obliczenia!D3))</f>
        <v/>
      </c>
      <c r="E10" s="49" t="str">
        <f>+IF((SUMIFS('Planowane działania'!$E$6:$E$13,'Planowane działania'!$E$6:$E$13,1,'Planowane działania'!$B$6:$B$13,Obliczenia!E3))=0,"",SUMIFS('Planowane działania'!$E$6:$E$13,'Planowane działania'!$E$6:$E$13,1,'Planowane działania'!$B$6:$B$13,Obliczenia!E3))</f>
        <v/>
      </c>
      <c r="F10" s="49" t="str">
        <f>+IF((SUMIFS('Planowane działania'!$E$6:$E$13,'Planowane działania'!$E$6:$E$13,1,'Planowane działania'!$B$6:$B$13,Obliczenia!F3))=0,"",SUMIFS('Planowane działania'!$E$6:$E$13,'Planowane działania'!$E$6:$E$13,1,'Planowane działania'!$B$6:$B$13,Obliczenia!F3))</f>
        <v/>
      </c>
      <c r="G10" s="49" t="str">
        <f>+IF((SUMIFS('Planowane działania'!$E$6:$E$13,'Planowane działania'!$E$6:$E$13,1,'Planowane działania'!$B$6:$B$13,Obliczenia!G3))=0,"",SUMIFS('Planowane działania'!$E$6:$E$13,'Planowane działania'!$E$6:$E$13,1,'Planowane działania'!$B$6:$B$13,Obliczenia!G3))</f>
        <v/>
      </c>
      <c r="H10" s="49" t="str">
        <f>+IF((SUMIFS('Planowane działania'!$E$6:$E$13,'Planowane działania'!$E$6:$E$13,1,'Planowane działania'!$B$6:$B$13,Obliczenia!H3))=0,"",SUMIFS('Planowane działania'!$E$6:$E$13,'Planowane działania'!$E$6:$E$13,1,'Planowane działania'!$B$6:$B$13,Obliczenia!H3))</f>
        <v/>
      </c>
      <c r="I10" s="49">
        <f>SUM(C10:H10)</f>
        <v>0</v>
      </c>
      <c r="J10" s="49">
        <f>8-I10-K10</f>
        <v>8</v>
      </c>
      <c r="K10" s="49">
        <f t="shared" si="2"/>
        <v>0</v>
      </c>
      <c r="L10" s="117" t="s">
        <v>73</v>
      </c>
      <c r="M10" s="76">
        <f>+IF((SUMIFS('Planowane działania'!$E$6:$E$13,'Planowane działania'!$E$6:$E$13,3,'Planowane działania'!$B$6:$B$13,Obliczenia!M3))=0,0,SUMIFS('Planowane działania'!$E$6:$E$13,'Planowane działania'!$E$6:$E$13,3,'Planowane działania'!$B$6:$B$13,Obliczenia!M3))/3</f>
        <v>0</v>
      </c>
      <c r="N10" s="76">
        <f>+IF((SUMIFS('Planowane działania'!$E$6:$E$13,'Planowane działania'!$E$6:$E$13,3,'Planowane działania'!$B$6:$B$13,Obliczenia!N3))=0,0,SUMIFS('Planowane działania'!$E$6:$E$13,'Planowane działania'!$E$6:$E$13,3,'Planowane działania'!$B$6:$B$13,Obliczenia!N3))/3</f>
        <v>0</v>
      </c>
      <c r="O10" s="76">
        <f>+IF((SUMIFS('Planowane działania'!$E$6:$E$13,'Planowane działania'!$E$6:$E$13,3,'Planowane działania'!$B$6:$B$13,Obliczenia!O3))=0,0,SUMIFS('Planowane działania'!$E$6:$E$13,'Planowane działania'!$E$6:$E$13,3,'Planowane działania'!$B$6:$B$13,Obliczenia!O3))/3</f>
        <v>0</v>
      </c>
      <c r="P10" s="76">
        <f>+IF((SUMIFS('Planowane działania'!$E$6:$E$13,'Planowane działania'!$E$6:$E$13,3,'Planowane działania'!$B$6:$B$13,Obliczenia!P3))=0,0,SUMIFS('Planowane działania'!$E$6:$E$13,'Planowane działania'!$E$6:$E$13,3,'Planowane działania'!$B$6:$B$13,Obliczenia!P3))/3</f>
        <v>0</v>
      </c>
      <c r="Q10" s="76">
        <f>+IF((SUMIFS('Planowane działania'!$E$6:$E$13,'Planowane działania'!$E$6:$E$13,3,'Planowane działania'!$B$6:$B$13,Obliczenia!Q3))=0,0,SUMIFS('Planowane działania'!$E$6:$E$13,'Planowane działania'!$E$6:$E$13,3,'Planowane działania'!$B$6:$B$13,Obliczenia!Q3))/3</f>
        <v>0</v>
      </c>
      <c r="R10" s="76">
        <f>+IF((SUMIFS('Planowane działania'!$E$6:$E$13,'Planowane działania'!$E$6:$E$13,3,'Planowane działania'!$B$6:$B$13,Obliczenia!R3))=0,0,SUMIFS('Planowane działania'!$E$6:$E$13,'Planowane działania'!$E$6:$E$13,3,'Planowane działania'!$B$6:$B$13,Obliczenia!R3))/3</f>
        <v>0</v>
      </c>
      <c r="S10" s="76">
        <f t="shared" si="1"/>
        <v>0</v>
      </c>
      <c r="T10" s="74"/>
    </row>
    <row r="11" spans="2:20" ht="15" customHeight="1" x14ac:dyDescent="0.2">
      <c r="B11" s="113" t="s">
        <v>110</v>
      </c>
      <c r="C11" s="49" t="str">
        <f>+IF((SUMIFS(Wdrażanie!$E$6:$E$11,Wdrażanie!$E$6:$E$11,1,Wdrażanie!$B$6:$B$11,Obliczenia!C3))=0,"",SUMIFS(Wdrażanie!$E$6:$E$11,Wdrażanie!$E$6:$E$11,1,Wdrażanie!$B$6:$B$11,Obliczenia!C3))</f>
        <v/>
      </c>
      <c r="D11" s="49" t="str">
        <f>+IF((SUMIFS(Wdrażanie!$E$6:$E$11,Wdrażanie!$E$6:$E$11,1,Wdrażanie!$B$6:$B$11,Obliczenia!D3))=0,"",SUMIFS(Wdrażanie!$E$6:$E$11,Wdrażanie!$E$6:$E$11,1,Wdrażanie!$B$6:$B$11,Obliczenia!D3))</f>
        <v/>
      </c>
      <c r="E11" s="49" t="str">
        <f>+IF((SUMIFS(Wdrażanie!$E$6:$E$11,Wdrażanie!$E$6:$E$11,1,Wdrażanie!$B$6:$B$11,Obliczenia!E3))=0,"",SUMIFS(Wdrażanie!$E$6:$E$11,Wdrażanie!$E$6:$E$11,1,Wdrażanie!$B$6:$B$11,Obliczenia!E3))</f>
        <v/>
      </c>
      <c r="F11" s="49" t="str">
        <f>+IF((SUMIFS(Wdrażanie!$E$6:$E$11,Wdrażanie!$E$6:$E$11,1,Wdrażanie!$B$6:$B$11,Obliczenia!F3))=0,"",SUMIFS(Wdrażanie!$E$6:$E$11,Wdrażanie!$E$6:$E$11,1,Wdrażanie!$B$6:$B$11,Obliczenia!F3))</f>
        <v/>
      </c>
      <c r="G11" s="49" t="str">
        <f>+IF((SUMIFS(Wdrażanie!$E$6:$E$11,Wdrażanie!$E$6:$E$11,1,Wdrażanie!$B$6:$B$11,Obliczenia!G3))=0,"",SUMIFS(Wdrażanie!$E$6:$E$11,Wdrażanie!$E$6:$E$11,1,Wdrażanie!$B$6:$B$11,Obliczenia!G3))</f>
        <v/>
      </c>
      <c r="H11" s="49" t="str">
        <f>+IF((SUMIFS(Wdrażanie!$E$6:$E$11,Wdrażanie!$E$6:$E$11,1,Wdrażanie!$B$6:$B$11,Obliczenia!H3))=0,"",SUMIFS(Wdrażanie!$E$6:$E$11,Wdrażanie!$E$6:$E$11,1,Wdrażanie!$B$6:$B$11,Obliczenia!H3))</f>
        <v/>
      </c>
      <c r="I11" s="49">
        <f t="shared" si="0"/>
        <v>0</v>
      </c>
      <c r="J11" s="49">
        <f>6-I11-K11</f>
        <v>6</v>
      </c>
      <c r="K11" s="49">
        <f t="shared" si="2"/>
        <v>0</v>
      </c>
      <c r="L11" s="117" t="s">
        <v>110</v>
      </c>
      <c r="M11" s="76">
        <f>+IF((SUMIFS(Wdrażanie!$E$6:$E$11,Wdrażanie!$E$6:$E$11,3,Wdrażanie!$B$6:$B$11,Obliczenia!M3))=0,0,SUMIFS(Wdrażanie!$E$6:$E$11,Wdrażanie!$E$6:$E$11,3,Wdrażanie!$B$6:$B$11,Obliczenia!M3))/3</f>
        <v>0</v>
      </c>
      <c r="N11" s="76">
        <f>+IF((SUMIFS(Wdrażanie!$E$6:$E$11,Wdrażanie!$E$6:$E$11,3,Wdrażanie!$B$6:$B$11,Obliczenia!N3))=0,0,SUMIFS(Wdrażanie!$E$6:$E$11,Wdrażanie!$E$6:$E$11,3,Wdrażanie!$B$6:$B$11,Obliczenia!N3))/3</f>
        <v>0</v>
      </c>
      <c r="O11" s="76">
        <f>+IF((SUMIFS(Wdrażanie!$E$6:$E$11,Wdrażanie!$E$6:$E$11,3,Wdrażanie!$B$6:$B$11,Obliczenia!O3))=0,0,SUMIFS(Wdrażanie!$E$6:$E$11,Wdrażanie!$E$6:$E$11,3,Wdrażanie!$B$6:$B$11,Obliczenia!O3))/3</f>
        <v>0</v>
      </c>
      <c r="P11" s="76">
        <f>+IF((SUMIFS(Wdrażanie!$E$6:$E$11,Wdrażanie!$E$6:$E$11,3,Wdrażanie!$B$6:$B$11,Obliczenia!P3))=0,0,SUMIFS(Wdrażanie!$E$6:$E$11,Wdrażanie!$E$6:$E$11,3,Wdrażanie!$B$6:$B$11,Obliczenia!P3))/3</f>
        <v>0</v>
      </c>
      <c r="Q11" s="76">
        <f>+IF((SUMIFS(Wdrażanie!$E$6:$E$11,Wdrażanie!$E$6:$E$11,3,Wdrażanie!$B$6:$B$11,Obliczenia!Q3))=0,0,SUMIFS(Wdrażanie!$E$6:$E$11,Wdrażanie!$E$6:$E$11,3,Wdrażanie!$B$6:$B$11,Obliczenia!Q3))/3</f>
        <v>0</v>
      </c>
      <c r="R11" s="76">
        <f>+IF((SUMIFS(Wdrażanie!$E$6:$E$11,Wdrażanie!$E$6:$E$11,3,Wdrażanie!$B$6:$B$11,Obliczenia!R3))=0,0,SUMIFS(Wdrażanie!$E$6:$E$11,Wdrażanie!$E$6:$E$11,3,Wdrażanie!$B$6:$B$11,Obliczenia!R3))/3</f>
        <v>0</v>
      </c>
      <c r="S11" s="76">
        <f t="shared" si="1"/>
        <v>0</v>
      </c>
      <c r="T11" s="74"/>
    </row>
    <row r="12" spans="2:20" x14ac:dyDescent="0.2">
      <c r="B12" s="113" t="s">
        <v>111</v>
      </c>
      <c r="C12" s="49" t="str">
        <f>+IF((SUMIFS('Zarządzanie wielopoziomowe'!$E$6:$E$10,'Zarządzanie wielopoziomowe'!$E$6:$E$10,1,'Zarządzanie wielopoziomowe'!$B$6:$B$10,Obliczenia!C3))=0,"",SUMIFS('Zarządzanie wielopoziomowe'!$E$6:$E$10,'Zarządzanie wielopoziomowe'!$E$6:$E$10,1,'Zarządzanie wielopoziomowe'!$B$6:$B$10,Obliczenia!C3))</f>
        <v/>
      </c>
      <c r="D12" s="49" t="str">
        <f>+IF((SUMIFS('Zarządzanie wielopoziomowe'!$E$6:$E$10,'Zarządzanie wielopoziomowe'!$E$6:$E$10,1,'Zarządzanie wielopoziomowe'!$B$6:$B$10,Obliczenia!D3))=0,"",SUMIFS('Zarządzanie wielopoziomowe'!$E$6:$E$10,'Zarządzanie wielopoziomowe'!$E$6:$E$10,1,'Zarządzanie wielopoziomowe'!$B$6:$B$10,Obliczenia!D3))</f>
        <v/>
      </c>
      <c r="E12" s="49" t="str">
        <f>+IF((SUMIFS('Zarządzanie wielopoziomowe'!$E$6:$E$10,'Zarządzanie wielopoziomowe'!$E$6:$E$10,1,'Zarządzanie wielopoziomowe'!$B$6:$B$10,Obliczenia!E3))=0,"",SUMIFS('Zarządzanie wielopoziomowe'!$E$6:$E$10,'Zarządzanie wielopoziomowe'!$E$6:$E$10,1,'Zarządzanie wielopoziomowe'!$B$6:$B$10,Obliczenia!E3))</f>
        <v/>
      </c>
      <c r="F12" s="49" t="str">
        <f>+IF((SUMIFS('Zarządzanie wielopoziomowe'!$E$6:$E$10,'Zarządzanie wielopoziomowe'!$E$6:$E$10,1,'Zarządzanie wielopoziomowe'!$B$6:$B$10,Obliczenia!F3))=0,"",SUMIFS('Zarządzanie wielopoziomowe'!$E$6:$E$10,'Zarządzanie wielopoziomowe'!$E$6:$E$10,1,'Zarządzanie wielopoziomowe'!$B$6:$B$10,Obliczenia!F3))</f>
        <v/>
      </c>
      <c r="G12" s="49" t="str">
        <f>+IF((SUMIFS('Zarządzanie wielopoziomowe'!$E$6:$E$10,'Zarządzanie wielopoziomowe'!$E$6:$E$10,1,'Zarządzanie wielopoziomowe'!$B$6:$B$10,Obliczenia!G3))=0,"",SUMIFS('Zarządzanie wielopoziomowe'!$E$6:$E$10,'Zarządzanie wielopoziomowe'!$E$6:$E$10,1,'Zarządzanie wielopoziomowe'!$B$6:$B$10,Obliczenia!G3))</f>
        <v/>
      </c>
      <c r="H12" s="49" t="str">
        <f>+IF((SUMIFS('Zarządzanie wielopoziomowe'!$E$6:$E$10,'Zarządzanie wielopoziomowe'!$E$6:$E$10,1,'Zarządzanie wielopoziomowe'!$B$6:$B$10,Obliczenia!H3))=0,"",SUMIFS('Zarządzanie wielopoziomowe'!$E$6:$E$10,'Zarządzanie wielopoziomowe'!$E$6:$E$10,1,'Zarządzanie wielopoziomowe'!$B$6:$B$10,Obliczenia!H3))</f>
        <v/>
      </c>
      <c r="I12" s="49">
        <f t="shared" si="0"/>
        <v>0</v>
      </c>
      <c r="J12" s="49">
        <f>5-I12-K12</f>
        <v>5</v>
      </c>
      <c r="K12" s="49">
        <f t="shared" si="2"/>
        <v>0</v>
      </c>
      <c r="L12" s="117" t="s">
        <v>111</v>
      </c>
      <c r="M12" s="76">
        <f>+IF((SUMIFS('Zarządzanie wielopoziomowe'!$E$6:$E$10,'Zarządzanie wielopoziomowe'!$E$6:$E$10,3,'Zarządzanie wielopoziomowe'!$B$6:$B$10,Obliczenia!M3))=0,0,SUMIFS('Zarządzanie wielopoziomowe'!$E$6:$E$10,'Zarządzanie wielopoziomowe'!$E$6:$E$10,3,'Zarządzanie wielopoziomowe'!$B$6:$B$10,Obliczenia!M3))/3</f>
        <v>0</v>
      </c>
      <c r="N12" s="76">
        <f>+IF((SUMIFS('Zarządzanie wielopoziomowe'!$E$6:$E$10,'Zarządzanie wielopoziomowe'!$E$6:$E$10,3,'Zarządzanie wielopoziomowe'!$B$6:$B$10,Obliczenia!N3))=0,0,SUMIFS('Zarządzanie wielopoziomowe'!$E$6:$E$10,'Zarządzanie wielopoziomowe'!$E$6:$E$10,3,'Zarządzanie wielopoziomowe'!$B$6:$B$10,Obliczenia!N3))/3</f>
        <v>0</v>
      </c>
      <c r="O12" s="76">
        <f>+IF((SUMIFS('Zarządzanie wielopoziomowe'!$E$6:$E$10,'Zarządzanie wielopoziomowe'!$E$6:$E$10,3,'Zarządzanie wielopoziomowe'!$B$6:$B$10,Obliczenia!O3))=0,0,SUMIFS('Zarządzanie wielopoziomowe'!$E$6:$E$10,'Zarządzanie wielopoziomowe'!$E$6:$E$10,3,'Zarządzanie wielopoziomowe'!$B$6:$B$10,Obliczenia!O3))/3</f>
        <v>0</v>
      </c>
      <c r="P12" s="76">
        <f>+IF((SUMIFS('Zarządzanie wielopoziomowe'!$E$6:$E$10,'Zarządzanie wielopoziomowe'!$E$6:$E$10,3,'Zarządzanie wielopoziomowe'!$B$6:$B$10,Obliczenia!P3))=0,0,SUMIFS('Zarządzanie wielopoziomowe'!$E$6:$E$10,'Zarządzanie wielopoziomowe'!$E$6:$E$10,3,'Zarządzanie wielopoziomowe'!$B$6:$B$10,Obliczenia!P3))/3</f>
        <v>0</v>
      </c>
      <c r="Q12" s="76">
        <f>+IF((SUMIFS('Zarządzanie wielopoziomowe'!$E$6:$E$10,'Zarządzanie wielopoziomowe'!$E$6:$E$10,3,'Zarządzanie wielopoziomowe'!$B$6:$B$10,Obliczenia!Q3))=0,0,SUMIFS('Zarządzanie wielopoziomowe'!$E$6:$E$10,'Zarządzanie wielopoziomowe'!$E$6:$E$10,3,'Zarządzanie wielopoziomowe'!$B$6:$B$10,Obliczenia!Q3))/3</f>
        <v>0</v>
      </c>
      <c r="R12" s="76">
        <f>+IF((SUMIFS('Zarządzanie wielopoziomowe'!$E$6:$E$10,'Zarządzanie wielopoziomowe'!$E$6:$E$10,3,'Zarządzanie wielopoziomowe'!$B$6:$B$10,Obliczenia!R3))=0,0,SUMIFS('Zarządzanie wielopoziomowe'!$E$6:$E$10,'Zarządzanie wielopoziomowe'!$E$6:$E$10,3,'Zarządzanie wielopoziomowe'!$B$6:$B$10,Obliczenia!R3))/3</f>
        <v>0</v>
      </c>
      <c r="S12" s="76">
        <f t="shared" si="1"/>
        <v>0</v>
      </c>
      <c r="T12" s="74"/>
    </row>
    <row r="13" spans="2:20" x14ac:dyDescent="0.2">
      <c r="B13" s="113" t="s">
        <v>95</v>
      </c>
      <c r="C13" s="49" t="str">
        <f>+IF((SUMIFS('Ubóstwo energetyczne'!$E$6:$E$10,'Ubóstwo energetyczne'!$E$6:$E$10,1,'Ubóstwo energetyczne'!$B$6:$B$10,Obliczenia!C3))=0,"",SUMIFS('Ubóstwo energetyczne'!$E$6:$E$10,'Ubóstwo energetyczne'!$E$6:$E$10,1,'Ubóstwo energetyczne'!$B$6:$B$10,Obliczenia!C3))</f>
        <v/>
      </c>
      <c r="D13" s="49" t="str">
        <f>+IF((SUMIFS('Ubóstwo energetyczne'!$E$6:$E$10,'Ubóstwo energetyczne'!$E$6:$E$10,1,'Ubóstwo energetyczne'!$B$6:$B$10,Obliczenia!D3))=0,"",SUMIFS('Ubóstwo energetyczne'!$E$6:$E$10,'Ubóstwo energetyczne'!$E$6:$E$10,1,'Ubóstwo energetyczne'!$B$6:$B$10,Obliczenia!D3))</f>
        <v/>
      </c>
      <c r="E13" s="49" t="str">
        <f>+IF((SUMIFS('Ubóstwo energetyczne'!$E$6:$E$10,'Ubóstwo energetyczne'!$E$6:$E$10,1,'Ubóstwo energetyczne'!$B$6:$B$10,Obliczenia!E3))=0,"",SUMIFS('Ubóstwo energetyczne'!$E$6:$E$10,'Ubóstwo energetyczne'!$E$6:$E$10,1,'Ubóstwo energetyczne'!$B$6:$B$10,Obliczenia!E3))</f>
        <v/>
      </c>
      <c r="F13" s="49" t="str">
        <f>+IF((SUMIFS('Ubóstwo energetyczne'!$E$6:$E$10,'Ubóstwo energetyczne'!$E$6:$E$10,1,'Ubóstwo energetyczne'!$B$6:$B$10,Obliczenia!F3))=0,"",SUMIFS('Ubóstwo energetyczne'!$E$6:$E$10,'Ubóstwo energetyczne'!$E$6:$E$10,1,'Ubóstwo energetyczne'!$B$6:$B$10,Obliczenia!F3))</f>
        <v/>
      </c>
      <c r="G13" s="49" t="str">
        <f>+IF((SUMIFS('Ubóstwo energetyczne'!$E$6:$E$10,'Ubóstwo energetyczne'!$E$6:$E$10,1,'Ubóstwo energetyczne'!$B$6:$B$10,Obliczenia!G3))=0,"",SUMIFS('Ubóstwo energetyczne'!$E$6:$E$10,'Ubóstwo energetyczne'!$E$6:$E$10,1,'Ubóstwo energetyczne'!$B$6:$B$10,Obliczenia!G3))</f>
        <v/>
      </c>
      <c r="H13" s="49" t="str">
        <f>+IF((SUMIFS('Ubóstwo energetyczne'!$E$6:$E$10,'Ubóstwo energetyczne'!$E$6:$E$10,1,'Ubóstwo energetyczne'!$B$6:$B$10,Obliczenia!H3))=0,"",SUMIFS('Ubóstwo energetyczne'!$E$6:$E$10,'Ubóstwo energetyczne'!$E$6:$E$10,1,'Ubóstwo energetyczne'!$B$6:$B$10,Obliczenia!H3))</f>
        <v/>
      </c>
      <c r="I13" s="49">
        <f t="shared" si="0"/>
        <v>0</v>
      </c>
      <c r="J13" s="49">
        <f>5-I13-K13</f>
        <v>5</v>
      </c>
      <c r="K13" s="49">
        <f t="shared" si="2"/>
        <v>0</v>
      </c>
      <c r="L13" s="117" t="s">
        <v>126</v>
      </c>
      <c r="M13" s="76">
        <f>+IF((SUMIFS('Ubóstwo energetyczne'!$E$6:$E$10,'Ubóstwo energetyczne'!$E$6:$E$10,3,'Ubóstwo energetyczne'!$B$6:$B$10,Obliczenia!M3))=0,0,SUMIFS('Ubóstwo energetyczne'!$E$6:$E$10,'Ubóstwo energetyczne'!$E$6:$E$10,3,'Ubóstwo energetyczne'!$B$6:$B$10,Obliczenia!M3))/3</f>
        <v>0</v>
      </c>
      <c r="N13" s="76">
        <f>+IF((SUMIFS('Ubóstwo energetyczne'!$E$6:$E$10,'Ubóstwo energetyczne'!$E$6:$E$10,3,'Ubóstwo energetyczne'!$B$6:$B$10,Obliczenia!N3))=0,0,SUMIFS('Ubóstwo energetyczne'!$E$6:$E$10,'Ubóstwo energetyczne'!$E$6:$E$10,3,'Ubóstwo energetyczne'!$B$6:$B$10,Obliczenia!N3))/3</f>
        <v>0</v>
      </c>
      <c r="O13" s="76">
        <f>+IF((SUMIFS('Ubóstwo energetyczne'!$E$6:$E$10,'Ubóstwo energetyczne'!$E$6:$E$10,3,'Ubóstwo energetyczne'!$B$6:$B$10,Obliczenia!O3))=0,0,SUMIFS('Ubóstwo energetyczne'!$E$6:$E$10,'Ubóstwo energetyczne'!$E$6:$E$10,3,'Ubóstwo energetyczne'!$B$6:$B$10,Obliczenia!O3))/3</f>
        <v>0</v>
      </c>
      <c r="P13" s="76">
        <f>+IF((SUMIFS('Ubóstwo energetyczne'!$E$6:$E$10,'Ubóstwo energetyczne'!$E$6:$E$10,3,'Ubóstwo energetyczne'!$B$6:$B$10,Obliczenia!P3))=0,0,SUMIFS('Ubóstwo energetyczne'!$E$6:$E$10,'Ubóstwo energetyczne'!$E$6:$E$10,3,'Ubóstwo energetyczne'!$B$6:$B$10,Obliczenia!P3))/3</f>
        <v>0</v>
      </c>
      <c r="Q13" s="76">
        <f>+IF((SUMIFS('Ubóstwo energetyczne'!$E$6:$E$10,'Ubóstwo energetyczne'!$E$6:$E$10,3,'Ubóstwo energetyczne'!$B$6:$B$10,Obliczenia!Q3))=0,0,SUMIFS('Ubóstwo energetyczne'!$E$6:$E$10,'Ubóstwo energetyczne'!$E$6:$E$10,3,'Ubóstwo energetyczne'!$B$6:$B$10,Obliczenia!Q3))/3</f>
        <v>0</v>
      </c>
      <c r="R13" s="76">
        <f>+IF((SUMIFS('Ubóstwo energetyczne'!$E$6:$E$10,'Ubóstwo energetyczne'!$E$6:$E$10,3,'Ubóstwo energetyczne'!$B$6:$B$10,Obliczenia!R3))=0,0,SUMIFS('Ubóstwo energetyczne'!$E$6:$E$10,'Ubóstwo energetyczne'!$E$6:$E$10,3,'Ubóstwo energetyczne'!$B$6:$B$10,Obliczenia!R3))/3</f>
        <v>0</v>
      </c>
      <c r="S13" s="76">
        <f t="shared" si="1"/>
        <v>0</v>
      </c>
      <c r="T13" s="74"/>
    </row>
    <row r="14" spans="2:20" x14ac:dyDescent="0.2">
      <c r="B14" s="113" t="s">
        <v>101</v>
      </c>
      <c r="C14" s="49" t="str">
        <f>+IF((SUMIFS('Sprawiedliwa transformacja'!$E$6:$E$8,'Sprawiedliwa transformacja'!$E$6:$E$8,1,'Sprawiedliwa transformacja'!$B$6:$B$8,Obliczenia!C3))=0,"",SUMIFS('Sprawiedliwa transformacja'!$E$6:$E$8,'Sprawiedliwa transformacja'!$E$6:$E$8,1,'Sprawiedliwa transformacja'!$B$6:$B$8,Obliczenia!C3))</f>
        <v/>
      </c>
      <c r="D14" s="49" t="str">
        <f>+IF((SUMIFS('Sprawiedliwa transformacja'!$E$6:$E$8,'Sprawiedliwa transformacja'!$E$6:$E$8,1,'Sprawiedliwa transformacja'!$B$6:$B$8,Obliczenia!D3))=0,"",SUMIFS('Sprawiedliwa transformacja'!$E$6:$E$8,'Sprawiedliwa transformacja'!$E$6:$E$8,1,'Sprawiedliwa transformacja'!$B$6:$B$8,Obliczenia!D3))</f>
        <v/>
      </c>
      <c r="E14" s="49" t="str">
        <f>+IF((SUMIFS('Sprawiedliwa transformacja'!$E$6:$E$8,'Sprawiedliwa transformacja'!$E$6:$E$8,1,'Sprawiedliwa transformacja'!$B$6:$B$8,Obliczenia!E3))=0,"",SUMIFS('Sprawiedliwa transformacja'!$E$6:$E$8,'Sprawiedliwa transformacja'!$E$6:$E$8,1,'Sprawiedliwa transformacja'!$B$6:$B$8,Obliczenia!E3))</f>
        <v/>
      </c>
      <c r="F14" s="49" t="str">
        <f>+IF((SUMIFS('Sprawiedliwa transformacja'!$E$6:$E$8,'Sprawiedliwa transformacja'!$E$6:$E$8,1,'Sprawiedliwa transformacja'!$B$6:$B$8,Obliczenia!F3))=0,"",SUMIFS('Sprawiedliwa transformacja'!$E$6:$E$8,'Sprawiedliwa transformacja'!$E$6:$E$8,1,'Sprawiedliwa transformacja'!$B$6:$B$8,Obliczenia!F3))</f>
        <v/>
      </c>
      <c r="G14" s="49" t="str">
        <f>+IF((SUMIFS('Sprawiedliwa transformacja'!$E$6:$E$8,'Sprawiedliwa transformacja'!$E$6:$E$8,1,'Sprawiedliwa transformacja'!$B$6:$B$8,Obliczenia!G3))=0,"",SUMIFS('Sprawiedliwa transformacja'!$E$6:$E$8,'Sprawiedliwa transformacja'!$E$6:$E$8,1,'Sprawiedliwa transformacja'!$B$6:$B$8,Obliczenia!G3))</f>
        <v/>
      </c>
      <c r="H14" s="49" t="str">
        <f>+IF((SUMIFS('Sprawiedliwa transformacja'!$E$6:$E$8,'Sprawiedliwa transformacja'!$E$6:$E$8,1,'Sprawiedliwa transformacja'!$B$6:$B$8,Obliczenia!H3))=0,"",SUMIFS('Sprawiedliwa transformacja'!$E$6:$E$8,'Sprawiedliwa transformacja'!$E$6:$E$8,1,'Sprawiedliwa transformacja'!$B$6:$B$8,Obliczenia!H3))</f>
        <v/>
      </c>
      <c r="I14" s="49">
        <f t="shared" si="0"/>
        <v>0</v>
      </c>
      <c r="J14" s="49">
        <f>3-I14-K14</f>
        <v>3</v>
      </c>
      <c r="K14" s="49">
        <f t="shared" si="2"/>
        <v>0</v>
      </c>
      <c r="L14" s="117" t="s">
        <v>101</v>
      </c>
      <c r="M14" s="76">
        <f>+IF((SUMIFS('Sprawiedliwa transformacja'!$E$6:$E$8,'Sprawiedliwa transformacja'!$E$6:$E$8,3,'Sprawiedliwa transformacja'!$B$6:$B$8,Obliczenia!M3))=0,0,SUMIFS('Sprawiedliwa transformacja'!$E$6:$E$8,'Sprawiedliwa transformacja'!$E$6:$E$8,3,'Sprawiedliwa transformacja'!$B$6:$B$8,Obliczenia!M3))/3</f>
        <v>0</v>
      </c>
      <c r="N14" s="76">
        <f>+IF((SUMIFS('Sprawiedliwa transformacja'!$E$6:$E$8,'Sprawiedliwa transformacja'!$E$6:$E$8,3,'Sprawiedliwa transformacja'!$B$6:$B$8,Obliczenia!N3))=0,0,SUMIFS('Sprawiedliwa transformacja'!$E$6:$E$8,'Sprawiedliwa transformacja'!$E$6:$E$8,3,'Sprawiedliwa transformacja'!$B$6:$B$8,Obliczenia!N3))/3</f>
        <v>0</v>
      </c>
      <c r="O14" s="76">
        <f>+IF((SUMIFS('Sprawiedliwa transformacja'!$E$6:$E$8,'Sprawiedliwa transformacja'!$E$6:$E$8,3,'Sprawiedliwa transformacja'!$B$6:$B$8,Obliczenia!O3))=0,0,SUMIFS('Sprawiedliwa transformacja'!$E$6:$E$8,'Sprawiedliwa transformacja'!$E$6:$E$8,3,'Sprawiedliwa transformacja'!$B$6:$B$8,Obliczenia!O3))/3</f>
        <v>0</v>
      </c>
      <c r="P14" s="76">
        <f>+IF((SUMIFS('Sprawiedliwa transformacja'!$E$6:$E$8,'Sprawiedliwa transformacja'!$E$6:$E$8,3,'Sprawiedliwa transformacja'!$B$6:$B$8,Obliczenia!P3))=0,0,SUMIFS('Sprawiedliwa transformacja'!$E$6:$E$8,'Sprawiedliwa transformacja'!$E$6:$E$8,3,'Sprawiedliwa transformacja'!$B$6:$B$8,Obliczenia!P3))/3</f>
        <v>0</v>
      </c>
      <c r="Q14" s="76">
        <f>+IF((SUMIFS('Sprawiedliwa transformacja'!$E$6:$E$8,'Sprawiedliwa transformacja'!$E$6:$E$8,3,'Sprawiedliwa transformacja'!$B$6:$B$8,Obliczenia!Q3))=0,0,SUMIFS('Sprawiedliwa transformacja'!$E$6:$E$8,'Sprawiedliwa transformacja'!$E$6:$E$8,3,'Sprawiedliwa transformacja'!$B$6:$B$8,Obliczenia!Q3))/3</f>
        <v>0</v>
      </c>
      <c r="R14" s="76">
        <f>+IF((SUMIFS('Sprawiedliwa transformacja'!$E$6:$E$8,'Sprawiedliwa transformacja'!$E$6:$E$8,3,'Sprawiedliwa transformacja'!$B$6:$B$8,Obliczenia!R3))=0,0,SUMIFS('Sprawiedliwa transformacja'!$E$6:$E$8,'Sprawiedliwa transformacja'!$E$6:$E$8,3,'Sprawiedliwa transformacja'!$B$6:$B$8,Obliczenia!R3))/3</f>
        <v>0</v>
      </c>
      <c r="S14" s="76">
        <f t="shared" si="1"/>
        <v>0</v>
      </c>
      <c r="T14" s="74"/>
    </row>
    <row r="15" spans="2:20" x14ac:dyDescent="0.2">
      <c r="B15" s="113" t="s">
        <v>112</v>
      </c>
      <c r="C15" s="49">
        <f t="shared" ref="C15:K15" si="3">SUM(C4:C14)</f>
        <v>0</v>
      </c>
      <c r="D15" s="49">
        <f t="shared" si="3"/>
        <v>0</v>
      </c>
      <c r="E15" s="49">
        <f t="shared" si="3"/>
        <v>0</v>
      </c>
      <c r="F15" s="49">
        <f t="shared" si="3"/>
        <v>0</v>
      </c>
      <c r="G15" s="49">
        <f t="shared" si="3"/>
        <v>0</v>
      </c>
      <c r="H15" s="49">
        <f t="shared" si="3"/>
        <v>0</v>
      </c>
      <c r="I15" s="49">
        <f t="shared" si="3"/>
        <v>0</v>
      </c>
      <c r="J15" s="49">
        <f t="shared" si="3"/>
        <v>54</v>
      </c>
      <c r="K15" s="49">
        <f t="shared" si="3"/>
        <v>0</v>
      </c>
      <c r="L15" s="117" t="s">
        <v>112</v>
      </c>
      <c r="M15" s="76">
        <f>SUM(M4:M14)</f>
        <v>0</v>
      </c>
      <c r="N15" s="76">
        <f t="shared" ref="N15:S15" si="4">SUM(N4:N14)</f>
        <v>0</v>
      </c>
      <c r="O15" s="76">
        <f>SUM(O4:O14)</f>
        <v>0</v>
      </c>
      <c r="P15" s="76">
        <f t="shared" si="4"/>
        <v>0</v>
      </c>
      <c r="Q15" s="76">
        <f t="shared" si="4"/>
        <v>0</v>
      </c>
      <c r="R15" s="76">
        <f t="shared" si="4"/>
        <v>0</v>
      </c>
      <c r="S15" s="76">
        <f t="shared" si="4"/>
        <v>0</v>
      </c>
      <c r="T15" s="74"/>
    </row>
    <row r="16" spans="2:20" x14ac:dyDescent="0.2">
      <c r="B16" s="48"/>
      <c r="C16" s="50">
        <f>6*C15/20</f>
        <v>0</v>
      </c>
      <c r="D16" s="50">
        <f>6*D15/9</f>
        <v>0</v>
      </c>
      <c r="E16" s="50">
        <f>6*E15/14</f>
        <v>0</v>
      </c>
      <c r="F16" s="50">
        <f>6*F15/3</f>
        <v>0</v>
      </c>
      <c r="G16" s="50">
        <f>6*G15/4</f>
        <v>0</v>
      </c>
      <c r="H16" s="50">
        <f>6*H15/4</f>
        <v>0</v>
      </c>
      <c r="I16" s="48">
        <f>SUM(C16:H16)</f>
        <v>0</v>
      </c>
      <c r="J16" s="48"/>
      <c r="K16" s="48"/>
      <c r="L16" s="75"/>
      <c r="M16" s="77">
        <f>6*M15/20</f>
        <v>0</v>
      </c>
      <c r="N16" s="77">
        <f>6*N15/9</f>
        <v>0</v>
      </c>
      <c r="O16" s="77">
        <f>6*O15/14</f>
        <v>0</v>
      </c>
      <c r="P16" s="77">
        <f>6*P15/3</f>
        <v>0</v>
      </c>
      <c r="Q16" s="77">
        <f>6*Q15/4</f>
        <v>0</v>
      </c>
      <c r="R16" s="77">
        <f>6*R15/4</f>
        <v>0</v>
      </c>
      <c r="S16" s="75"/>
    </row>
    <row r="17" spans="2:19" x14ac:dyDescent="0.2">
      <c r="C17" s="51"/>
      <c r="D17" s="51"/>
      <c r="E17" s="51"/>
      <c r="F17" s="51"/>
      <c r="G17" s="51"/>
      <c r="H17" s="51"/>
      <c r="L17" s="92">
        <f>1/K20</f>
        <v>0.5</v>
      </c>
      <c r="M17" s="78">
        <f>M16*L17</f>
        <v>0</v>
      </c>
      <c r="N17" s="78">
        <f>N16*L17</f>
        <v>0</v>
      </c>
      <c r="O17" s="78">
        <f>O16*L17</f>
        <v>0</v>
      </c>
      <c r="P17" s="78">
        <f>P16*L17</f>
        <v>0</v>
      </c>
      <c r="Q17" s="78">
        <f>Q16*L17</f>
        <v>0</v>
      </c>
      <c r="R17" s="78">
        <f>R16*L17</f>
        <v>0</v>
      </c>
      <c r="S17" s="78"/>
    </row>
    <row r="18" spans="2:19" x14ac:dyDescent="0.2">
      <c r="B18" s="114"/>
      <c r="C18" s="113" t="s">
        <v>128</v>
      </c>
      <c r="D18" s="113" t="s">
        <v>23</v>
      </c>
      <c r="E18" s="113" t="s">
        <v>129</v>
      </c>
      <c r="F18" s="113" t="s">
        <v>130</v>
      </c>
    </row>
    <row r="19" spans="2:19" ht="65" thickBot="1" x14ac:dyDescent="0.25">
      <c r="B19" s="113" t="s">
        <v>114</v>
      </c>
      <c r="C19" s="50">
        <f>+C16+M17</f>
        <v>0</v>
      </c>
      <c r="D19" s="48">
        <f>+IF(AND(C19&gt;0,C19&lt;1),1,MROUND(C19,1))</f>
        <v>0</v>
      </c>
      <c r="E19" s="52">
        <f>+IF(AND(D19&gt;=4,D19&lt;=6),D19,0)</f>
        <v>0</v>
      </c>
      <c r="F19" s="48">
        <f>+IF(AND(D19&gt;=1,D19&lt;=3),D19,0)</f>
        <v>0</v>
      </c>
      <c r="K19" s="120" t="s">
        <v>127</v>
      </c>
    </row>
    <row r="20" spans="2:19" ht="16" thickBot="1" x14ac:dyDescent="0.25">
      <c r="B20" s="113" t="s">
        <v>115</v>
      </c>
      <c r="C20" s="50">
        <f>+D16+N17</f>
        <v>0</v>
      </c>
      <c r="D20" s="48">
        <f t="shared" ref="D20:D24" si="5">+IF(AND(C20&gt;0,C20&lt;1),1,MROUND(C20,1))</f>
        <v>0</v>
      </c>
      <c r="E20" s="52">
        <f t="shared" ref="E20:E24" si="6">+IF(AND(D20&gt;=4,D20&lt;=6),D20,0)</f>
        <v>0</v>
      </c>
      <c r="F20" s="48">
        <f t="shared" ref="F20:F24" si="7">+IF(AND(D20&gt;=1,D20&lt;=3),D20,0)</f>
        <v>0</v>
      </c>
      <c r="K20" s="93">
        <v>2</v>
      </c>
    </row>
    <row r="21" spans="2:19" x14ac:dyDescent="0.2">
      <c r="B21" s="113" t="s">
        <v>116</v>
      </c>
      <c r="C21" s="50">
        <f>+E16+O17</f>
        <v>0</v>
      </c>
      <c r="D21" s="48">
        <f t="shared" si="5"/>
        <v>0</v>
      </c>
      <c r="E21" s="52">
        <f t="shared" si="6"/>
        <v>0</v>
      </c>
      <c r="F21" s="48">
        <f t="shared" si="7"/>
        <v>0</v>
      </c>
    </row>
    <row r="22" spans="2:19" x14ac:dyDescent="0.2">
      <c r="B22" s="113" t="s">
        <v>117</v>
      </c>
      <c r="C22" s="50">
        <f>+F16+P17</f>
        <v>0</v>
      </c>
      <c r="D22" s="48">
        <f t="shared" si="5"/>
        <v>0</v>
      </c>
      <c r="E22" s="52">
        <f t="shared" si="6"/>
        <v>0</v>
      </c>
      <c r="F22" s="48">
        <f t="shared" si="7"/>
        <v>0</v>
      </c>
    </row>
    <row r="23" spans="2:19" x14ac:dyDescent="0.2">
      <c r="B23" s="113" t="s">
        <v>118</v>
      </c>
      <c r="C23" s="50">
        <f>+G16+Q17</f>
        <v>0</v>
      </c>
      <c r="D23" s="48">
        <f t="shared" si="5"/>
        <v>0</v>
      </c>
      <c r="E23" s="52">
        <f t="shared" si="6"/>
        <v>0</v>
      </c>
      <c r="F23" s="48">
        <f t="shared" si="7"/>
        <v>0</v>
      </c>
    </row>
    <row r="24" spans="2:19" x14ac:dyDescent="0.2">
      <c r="B24" s="113" t="s">
        <v>124</v>
      </c>
      <c r="C24" s="50">
        <f>+H16+R17</f>
        <v>0</v>
      </c>
      <c r="D24" s="48">
        <f t="shared" si="5"/>
        <v>0</v>
      </c>
      <c r="E24" s="52">
        <f t="shared" si="6"/>
        <v>0</v>
      </c>
      <c r="F24" s="48">
        <f t="shared" si="7"/>
        <v>0</v>
      </c>
    </row>
    <row r="25" spans="2:19" x14ac:dyDescent="0.2"/>
    <row r="26" spans="2:19" x14ac:dyDescent="0.2">
      <c r="B26" s="187" t="s">
        <v>131</v>
      </c>
      <c r="C26" s="112" t="s">
        <v>36</v>
      </c>
      <c r="D26" s="112" t="s">
        <v>38</v>
      </c>
      <c r="E26" s="113" t="s">
        <v>37</v>
      </c>
    </row>
    <row r="27" spans="2:19" x14ac:dyDescent="0.2">
      <c r="B27" s="151"/>
      <c r="C27" s="49">
        <f>+I15</f>
        <v>0</v>
      </c>
      <c r="D27" s="49">
        <f>54-(C27+E27)</f>
        <v>54</v>
      </c>
      <c r="E27" s="48">
        <f>S15</f>
        <v>0</v>
      </c>
    </row>
    <row r="28" spans="2:19" x14ac:dyDescent="0.2"/>
    <row r="29" spans="2:19" ht="48" x14ac:dyDescent="0.2">
      <c r="B29" s="113" t="s">
        <v>132</v>
      </c>
      <c r="C29" s="113" t="s">
        <v>128</v>
      </c>
      <c r="D29" s="121" t="s">
        <v>133</v>
      </c>
      <c r="E29" s="122" t="s">
        <v>134</v>
      </c>
      <c r="F29" s="123" t="s">
        <v>129</v>
      </c>
      <c r="G29" s="124" t="s">
        <v>130</v>
      </c>
      <c r="H29" s="125" t="s">
        <v>135</v>
      </c>
      <c r="I29" s="126" t="s">
        <v>136</v>
      </c>
    </row>
    <row r="30" spans="2:19" x14ac:dyDescent="0.2">
      <c r="B30" s="113" t="s">
        <v>114</v>
      </c>
      <c r="C30" s="48">
        <f t="shared" ref="C30:C35" si="8">+D19</f>
        <v>0</v>
      </c>
      <c r="D30" s="48" t="str">
        <f>+IF(C30=6,C30,"")</f>
        <v/>
      </c>
      <c r="E30" s="48" t="str">
        <f>+IF(C30=5,C30,"")</f>
        <v/>
      </c>
      <c r="F30" s="48" t="str">
        <f>+IF(C30=4,C30,"")</f>
        <v/>
      </c>
      <c r="G30" s="48" t="str">
        <f>+IF(C30=3,C30,"")</f>
        <v/>
      </c>
      <c r="H30" s="48" t="str">
        <f>+IF(C30=2,C30,"")</f>
        <v/>
      </c>
      <c r="I30" s="48" t="str">
        <f>+IF(C30=1,C30,"")</f>
        <v/>
      </c>
    </row>
    <row r="31" spans="2:19" x14ac:dyDescent="0.2">
      <c r="B31" s="113" t="s">
        <v>115</v>
      </c>
      <c r="C31" s="48">
        <f t="shared" si="8"/>
        <v>0</v>
      </c>
      <c r="D31" s="48" t="str">
        <f t="shared" ref="D31:D35" si="9">+IF(C31=6,C31,"")</f>
        <v/>
      </c>
      <c r="E31" s="48" t="str">
        <f t="shared" ref="E31:E35" si="10">+IF(C31=5,C31,"")</f>
        <v/>
      </c>
      <c r="F31" s="48" t="str">
        <f t="shared" ref="F31:F35" si="11">+IF(C31=4,C31,"")</f>
        <v/>
      </c>
      <c r="G31" s="48" t="str">
        <f t="shared" ref="G31:G35" si="12">+IF(C31=3,C31,"")</f>
        <v/>
      </c>
      <c r="H31" s="48" t="str">
        <f t="shared" ref="H31:H35" si="13">+IF(C31=2,C31,"")</f>
        <v/>
      </c>
      <c r="I31" s="48" t="str">
        <f t="shared" ref="I31:I35" si="14">+IF(C31=1,C31,"")</f>
        <v/>
      </c>
    </row>
    <row r="32" spans="2:19" x14ac:dyDescent="0.2">
      <c r="B32" s="113" t="s">
        <v>116</v>
      </c>
      <c r="C32" s="48">
        <f t="shared" si="8"/>
        <v>0</v>
      </c>
      <c r="D32" s="48" t="str">
        <f t="shared" si="9"/>
        <v/>
      </c>
      <c r="E32" s="48" t="str">
        <f t="shared" si="10"/>
        <v/>
      </c>
      <c r="F32" s="48" t="str">
        <f t="shared" si="11"/>
        <v/>
      </c>
      <c r="G32" s="48" t="str">
        <f t="shared" si="12"/>
        <v/>
      </c>
      <c r="H32" s="48" t="str">
        <f t="shared" si="13"/>
        <v/>
      </c>
      <c r="I32" s="48" t="str">
        <f t="shared" si="14"/>
        <v/>
      </c>
    </row>
    <row r="33" spans="2:29" x14ac:dyDescent="0.2">
      <c r="B33" s="113" t="s">
        <v>117</v>
      </c>
      <c r="C33" s="48">
        <f t="shared" si="8"/>
        <v>0</v>
      </c>
      <c r="D33" s="48" t="str">
        <f t="shared" si="9"/>
        <v/>
      </c>
      <c r="E33" s="48" t="str">
        <f t="shared" si="10"/>
        <v/>
      </c>
      <c r="F33" s="48" t="str">
        <f t="shared" si="11"/>
        <v/>
      </c>
      <c r="G33" s="48" t="str">
        <f t="shared" si="12"/>
        <v/>
      </c>
      <c r="H33" s="48" t="str">
        <f t="shared" si="13"/>
        <v/>
      </c>
      <c r="I33" s="48" t="str">
        <f t="shared" si="14"/>
        <v/>
      </c>
    </row>
    <row r="34" spans="2:29" x14ac:dyDescent="0.2">
      <c r="B34" s="113" t="s">
        <v>118</v>
      </c>
      <c r="C34" s="48">
        <f t="shared" si="8"/>
        <v>0</v>
      </c>
      <c r="D34" s="48" t="str">
        <f t="shared" si="9"/>
        <v/>
      </c>
      <c r="E34" s="48" t="str">
        <f t="shared" si="10"/>
        <v/>
      </c>
      <c r="F34" s="48" t="str">
        <f t="shared" si="11"/>
        <v/>
      </c>
      <c r="G34" s="48" t="str">
        <f t="shared" si="12"/>
        <v/>
      </c>
      <c r="H34" s="48" t="str">
        <f t="shared" si="13"/>
        <v/>
      </c>
      <c r="I34" s="48" t="str">
        <f t="shared" si="14"/>
        <v/>
      </c>
    </row>
    <row r="35" spans="2:29" x14ac:dyDescent="0.2">
      <c r="B35" s="113" t="s">
        <v>124</v>
      </c>
      <c r="C35" s="48">
        <f t="shared" si="8"/>
        <v>0</v>
      </c>
      <c r="D35" s="48" t="str">
        <f t="shared" si="9"/>
        <v/>
      </c>
      <c r="E35" s="48" t="str">
        <f t="shared" si="10"/>
        <v/>
      </c>
      <c r="F35" s="48" t="str">
        <f t="shared" si="11"/>
        <v/>
      </c>
      <c r="G35" s="48" t="str">
        <f t="shared" si="12"/>
        <v/>
      </c>
      <c r="H35" s="48" t="str">
        <f t="shared" si="13"/>
        <v/>
      </c>
      <c r="I35" s="48" t="str">
        <f t="shared" si="14"/>
        <v/>
      </c>
    </row>
    <row r="36" spans="2:29" x14ac:dyDescent="0.2">
      <c r="B36" s="113" t="s">
        <v>131</v>
      </c>
      <c r="C36" s="48">
        <f>ROUNDDOWN(AVERAGE(C30:C35),0)</f>
        <v>0</v>
      </c>
      <c r="D36" s="48" t="e">
        <f>AVERAGE(D30:D35)</f>
        <v>#DIV/0!</v>
      </c>
      <c r="E36" s="48" t="e">
        <f t="shared" ref="E36:I36" si="15">AVERAGE(E30:E35)</f>
        <v>#DIV/0!</v>
      </c>
      <c r="F36" s="48" t="e">
        <f t="shared" si="15"/>
        <v>#DIV/0!</v>
      </c>
      <c r="G36" s="48" t="e">
        <f t="shared" si="15"/>
        <v>#DIV/0!</v>
      </c>
      <c r="H36" s="48" t="e">
        <f>AVERAGE(H30:H35)</f>
        <v>#DIV/0!</v>
      </c>
      <c r="I36" s="48" t="e">
        <f t="shared" si="15"/>
        <v>#DIV/0!</v>
      </c>
    </row>
    <row r="37" spans="2:29" x14ac:dyDescent="0.2"/>
    <row r="39" spans="2:29" ht="14.5" hidden="1" customHeight="1" x14ac:dyDescent="0.2">
      <c r="Z39" s="189"/>
      <c r="AA39" s="189"/>
      <c r="AB39" s="185"/>
      <c r="AC39" s="185"/>
    </row>
    <row r="40" spans="2:29" ht="14.5" hidden="1" customHeight="1" x14ac:dyDescent="0.2">
      <c r="H40" s="188"/>
      <c r="I40" s="188"/>
      <c r="Z40" s="189"/>
      <c r="AA40" s="189"/>
      <c r="AB40" s="185"/>
      <c r="AC40" s="185"/>
    </row>
    <row r="41" spans="2:29" ht="14.5" hidden="1" customHeight="1" x14ac:dyDescent="0.2">
      <c r="H41" s="188"/>
      <c r="I41" s="188"/>
      <c r="Z41" s="189"/>
      <c r="AA41" s="189"/>
      <c r="AB41" s="185"/>
      <c r="AC41" s="185"/>
    </row>
    <row r="42" spans="2:29" ht="14.5" hidden="1" customHeight="1" x14ac:dyDescent="0.2">
      <c r="H42" s="188"/>
      <c r="I42" s="188"/>
    </row>
    <row r="43" spans="2:29" ht="14.5" hidden="1" customHeight="1" x14ac:dyDescent="0.2">
      <c r="H43" s="188"/>
      <c r="I43" s="188"/>
    </row>
    <row r="44" spans="2:29" ht="15" hidden="1" customHeight="1" x14ac:dyDescent="0.2">
      <c r="D44" s="185"/>
      <c r="E44" s="185"/>
      <c r="F44" s="185"/>
      <c r="H44" s="188"/>
      <c r="I44" s="188"/>
    </row>
    <row r="45" spans="2:29" ht="15" hidden="1" customHeight="1" x14ac:dyDescent="0.2">
      <c r="D45" s="185"/>
      <c r="E45" s="185"/>
      <c r="F45" s="185"/>
      <c r="H45" s="188"/>
      <c r="I45" s="188"/>
    </row>
    <row r="46" spans="2:29" ht="14.5" hidden="1" customHeight="1" x14ac:dyDescent="0.2">
      <c r="D46" s="185"/>
      <c r="E46" s="185"/>
      <c r="F46" s="185"/>
    </row>
    <row r="49" ht="14.5" hidden="1" customHeight="1" x14ac:dyDescent="0.2"/>
    <row r="50" ht="14.5" hidden="1" customHeight="1" x14ac:dyDescent="0.2"/>
    <row r="51" ht="14.5" hidden="1" customHeight="1" x14ac:dyDescent="0.2"/>
    <row r="52" ht="14.5" hidden="1" customHeight="1" x14ac:dyDescent="0.2"/>
    <row r="53" ht="14.5" hidden="1" customHeight="1" x14ac:dyDescent="0.2"/>
    <row r="54" ht="14.5" hidden="1" customHeight="1" x14ac:dyDescent="0.2"/>
    <row r="55" ht="14.5" hidden="1" customHeight="1" x14ac:dyDescent="0.2"/>
    <row r="56" ht="14.5" hidden="1" customHeight="1" x14ac:dyDescent="0.2"/>
    <row r="57" ht="14.5" hidden="1" customHeight="1" x14ac:dyDescent="0.2"/>
    <row r="58" ht="14.5" hidden="1" customHeight="1" x14ac:dyDescent="0.2"/>
    <row r="59" ht="14.5" hidden="1" customHeight="1" x14ac:dyDescent="0.2"/>
    <row r="60" ht="14.5" hidden="1" customHeight="1" x14ac:dyDescent="0.2"/>
    <row r="61" ht="14.5" hidden="1" customHeight="1" x14ac:dyDescent="0.2"/>
    <row r="62" ht="14.5" hidden="1" customHeight="1" x14ac:dyDescent="0.2"/>
    <row r="63" ht="14.5" hidden="1" customHeight="1" x14ac:dyDescent="0.2"/>
    <row r="64" ht="14.5" hidden="1" customHeight="1" x14ac:dyDescent="0.2"/>
    <row r="79" spans="28:28" hidden="1" x14ac:dyDescent="0.2">
      <c r="AB79" s="53"/>
    </row>
  </sheetData>
  <sheetProtection algorithmName="SHA-512" hashValue="NbmKrqW877LsFEy/1/RL3tF6WlJYz20DQmkTAANhNSb95Rc2rO/ObJjYOqUCEQsabHTeK+x9WVqsmd1wTMnpRw==" saltValue="fFIsIn5faG6Zsejyk20QuQ==" spinCount="100000" sheet="1" selectLockedCells="1" selectUnlockedCells="1"/>
  <mergeCells count="7">
    <mergeCell ref="AB39:AC41"/>
    <mergeCell ref="B2:J2"/>
    <mergeCell ref="B26:B27"/>
    <mergeCell ref="H40:I45"/>
    <mergeCell ref="Z39:AA41"/>
    <mergeCell ref="D44:F46"/>
    <mergeCell ref="L2:S2"/>
  </mergeCells>
  <conditionalFormatting sqref="B43">
    <cfRule type="containsText" dxfId="0" priority="7" operator="containsText" text="Type in the local authority's name (e.g. Municipality of Bucharest, City of Tallin, Pinsk District, etc.)">
      <formula>NOT(ISERROR(SEARCH("Type in the local authority's name (e.g. Municipality of Bucharest, City of Tallin, Pinsk District, etc.)",B43)))</formula>
    </cfRule>
  </conditionalFormatting>
  <pageMargins left="0.7" right="0.7" top="0.75" bottom="0.75" header="0.3" footer="0.3"/>
  <pageSetup scale="72" orientation="portrait" r:id="rId1"/>
  <ignoredErrors>
    <ignoredError sqref="H36:I3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U49"/>
  <sheetViews>
    <sheetView showGridLines="0" showRowColHeaders="0" zoomScale="80" zoomScaleNormal="80" workbookViewId="0">
      <selection activeCell="I18" sqref="I18:J18"/>
    </sheetView>
  </sheetViews>
  <sheetFormatPr baseColWidth="10" defaultColWidth="0" defaultRowHeight="15" zeroHeight="1" x14ac:dyDescent="0.2"/>
  <cols>
    <col min="1" max="10" width="11.5" style="4" customWidth="1"/>
    <col min="11" max="11" width="7.83203125" style="4" customWidth="1"/>
    <col min="12" max="12" width="9" style="4" hidden="1" customWidth="1"/>
    <col min="13" max="21" width="0" style="4" hidden="1" customWidth="1"/>
    <col min="22" max="16384" width="11.5" style="4" hidden="1"/>
  </cols>
  <sheetData>
    <row r="1" spans="2:12" x14ac:dyDescent="0.2"/>
    <row r="2" spans="2:12" x14ac:dyDescent="0.2"/>
    <row r="3" spans="2:12" x14ac:dyDescent="0.2"/>
    <row r="4" spans="2:12" ht="15" customHeight="1" x14ac:dyDescent="0.45">
      <c r="F4" s="20"/>
    </row>
    <row r="5" spans="2:12" ht="15" customHeight="1" x14ac:dyDescent="0.2">
      <c r="C5" s="1"/>
      <c r="D5" s="1"/>
      <c r="E5" s="1"/>
      <c r="F5" s="1"/>
      <c r="G5" s="1"/>
      <c r="H5" s="1"/>
      <c r="I5" s="1"/>
      <c r="J5" s="1"/>
      <c r="K5" s="1"/>
      <c r="L5" s="19"/>
    </row>
    <row r="6" spans="2:12" ht="15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9"/>
    </row>
    <row r="7" spans="2:12" ht="15" customHeigh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9"/>
    </row>
    <row r="8" spans="2:12" x14ac:dyDescent="0.2">
      <c r="K8" s="19"/>
      <c r="L8" s="19"/>
    </row>
    <row r="9" spans="2:12" ht="15" customHeight="1" x14ac:dyDescent="0.2">
      <c r="C9" s="1"/>
      <c r="D9" s="1"/>
      <c r="E9" s="1"/>
      <c r="F9" s="1"/>
      <c r="G9" s="1"/>
      <c r="H9" s="1"/>
      <c r="I9" s="1"/>
      <c r="J9" s="1"/>
      <c r="K9" s="19"/>
      <c r="L9" s="19"/>
    </row>
    <row r="10" spans="2:12" ht="15" customHeight="1" x14ac:dyDescent="0.2">
      <c r="C10" s="1"/>
      <c r="D10" s="1"/>
      <c r="E10" s="1"/>
      <c r="F10" s="1"/>
      <c r="G10" s="1"/>
      <c r="H10" s="1"/>
      <c r="I10" s="1"/>
      <c r="J10" s="1"/>
      <c r="K10" s="19"/>
      <c r="L10" s="19"/>
    </row>
    <row r="11" spans="2:12" ht="15" customHeight="1" x14ac:dyDescent="0.2">
      <c r="C11" s="1"/>
      <c r="D11" s="1"/>
      <c r="E11" s="1"/>
      <c r="F11" s="1"/>
      <c r="G11" s="1"/>
      <c r="H11" s="1"/>
      <c r="I11" s="1"/>
      <c r="J11" s="1"/>
    </row>
    <row r="12" spans="2:12" ht="15" customHeight="1" x14ac:dyDescent="0.2">
      <c r="D12" s="1"/>
      <c r="E12" s="1"/>
      <c r="F12" s="1"/>
      <c r="G12" s="1"/>
      <c r="H12" s="1"/>
      <c r="I12" s="1"/>
      <c r="J12" s="1"/>
    </row>
    <row r="13" spans="2:12" ht="15" customHeight="1" x14ac:dyDescent="0.2">
      <c r="I13" s="1"/>
    </row>
    <row r="14" spans="2:12" ht="15.75" customHeight="1" x14ac:dyDescent="0.2">
      <c r="I14" s="1"/>
    </row>
    <row r="15" spans="2:12" ht="15" customHeight="1" x14ac:dyDescent="0.2">
      <c r="I15" s="1"/>
    </row>
    <row r="16" spans="2:12" ht="15" customHeight="1" x14ac:dyDescent="0.2">
      <c r="I16" s="21"/>
    </row>
    <row r="17" spans="1:10" ht="15" customHeight="1" x14ac:dyDescent="0.2"/>
    <row r="18" spans="1:10" ht="15" customHeight="1" x14ac:dyDescent="0.2">
      <c r="G18" s="128" t="s">
        <v>24</v>
      </c>
      <c r="H18" s="128"/>
      <c r="I18" s="129" t="s">
        <v>31</v>
      </c>
      <c r="J18" s="129"/>
    </row>
    <row r="19" spans="1:10" x14ac:dyDescent="0.2"/>
    <row r="20" spans="1:10" x14ac:dyDescent="0.2"/>
    <row r="21" spans="1:10" x14ac:dyDescent="0.2"/>
    <row r="28" spans="1:10" hidden="1" x14ac:dyDescent="0.2">
      <c r="G28" s="22"/>
      <c r="H28" s="22"/>
      <c r="I28" s="22"/>
      <c r="J28" s="22"/>
    </row>
    <row r="29" spans="1:10" hidden="1" x14ac:dyDescent="0.2">
      <c r="G29" s="22"/>
      <c r="H29" s="22"/>
      <c r="I29" s="22"/>
      <c r="J29" s="22"/>
    </row>
    <row r="30" spans="1:10" hidden="1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0" hidden="1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0" hidden="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 ht="15" hidden="1" customHeight="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</row>
    <row r="34" spans="1:10" hidden="1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</row>
    <row r="35" spans="1:10" hidden="1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</row>
    <row r="36" spans="1:10" ht="15.75" hidden="1" customHeight="1" x14ac:dyDescent="0.2">
      <c r="B36" s="22"/>
      <c r="C36" s="22"/>
      <c r="D36" s="22"/>
      <c r="E36" s="22"/>
      <c r="F36" s="22"/>
      <c r="G36" s="22"/>
      <c r="H36" s="22"/>
      <c r="I36" s="22"/>
      <c r="J36" s="22"/>
    </row>
    <row r="37" spans="1:10" ht="15" hidden="1" customHeight="1" x14ac:dyDescent="0.2">
      <c r="B37" s="22"/>
      <c r="C37" s="22"/>
      <c r="D37" s="22"/>
      <c r="E37" s="22"/>
      <c r="F37" s="22"/>
      <c r="G37" s="22"/>
      <c r="H37" s="22"/>
      <c r="I37" s="22"/>
      <c r="J37" s="22"/>
    </row>
    <row r="38" spans="1:10" ht="15" hidden="1" customHeight="1" x14ac:dyDescent="0.2">
      <c r="B38" s="22"/>
      <c r="C38" s="22"/>
      <c r="D38" s="22"/>
      <c r="E38" s="22"/>
      <c r="F38" s="22"/>
      <c r="G38" s="22"/>
      <c r="H38" s="22"/>
      <c r="I38" s="22"/>
      <c r="J38" s="22"/>
    </row>
    <row r="39" spans="1:10" ht="15" hidden="1" customHeight="1" x14ac:dyDescent="0.2">
      <c r="B39" s="22"/>
      <c r="C39" s="22"/>
      <c r="D39" s="22"/>
      <c r="E39" s="22"/>
      <c r="F39" s="22"/>
      <c r="G39" s="22"/>
      <c r="H39" s="22"/>
      <c r="I39" s="22"/>
      <c r="J39" s="22"/>
    </row>
    <row r="40" spans="1:10" hidden="1" x14ac:dyDescent="0.2">
      <c r="B40" s="22"/>
      <c r="C40" s="22"/>
      <c r="D40" s="22"/>
      <c r="E40" s="22"/>
      <c r="F40" s="22"/>
      <c r="G40" s="22"/>
      <c r="H40" s="22"/>
      <c r="I40" s="22"/>
      <c r="J40" s="22"/>
    </row>
    <row r="41" spans="1:10" ht="15.75" hidden="1" customHeight="1" x14ac:dyDescent="0.2">
      <c r="B41" s="22"/>
      <c r="C41" s="22"/>
      <c r="D41" s="22"/>
      <c r="E41" s="22"/>
      <c r="F41" s="22"/>
      <c r="G41" s="22"/>
      <c r="H41" s="22"/>
      <c r="I41" s="22"/>
      <c r="J41" s="22"/>
    </row>
    <row r="42" spans="1:10" hidden="1" x14ac:dyDescent="0.2">
      <c r="B42" s="22"/>
      <c r="C42" s="22"/>
      <c r="D42" s="22"/>
      <c r="E42" s="22"/>
      <c r="F42" s="22"/>
      <c r="G42" s="22"/>
      <c r="H42" s="22"/>
      <c r="I42" s="22"/>
      <c r="J42" s="22"/>
    </row>
    <row r="43" spans="1:10" ht="15" hidden="1" customHeight="1" x14ac:dyDescent="0.2">
      <c r="B43" s="22"/>
      <c r="C43" s="22"/>
      <c r="D43" s="22"/>
      <c r="E43" s="22"/>
      <c r="F43" s="22"/>
      <c r="G43" s="22"/>
      <c r="H43" s="22"/>
      <c r="I43" s="22"/>
      <c r="J43" s="22"/>
    </row>
    <row r="44" spans="1:10" ht="15" hidden="1" customHeight="1" x14ac:dyDescent="0.2">
      <c r="B44" s="22"/>
      <c r="C44" s="22"/>
      <c r="D44" s="22"/>
      <c r="E44" s="22"/>
      <c r="F44" s="22"/>
      <c r="G44" s="22"/>
      <c r="H44" s="22"/>
      <c r="I44" s="22"/>
      <c r="J44" s="22"/>
    </row>
    <row r="45" spans="1:10" hidden="1" x14ac:dyDescent="0.2">
      <c r="B45" s="22"/>
      <c r="C45" s="22"/>
      <c r="D45" s="22"/>
      <c r="E45" s="22"/>
      <c r="F45" s="22"/>
      <c r="G45" s="22"/>
      <c r="H45" s="22"/>
      <c r="I45" s="22"/>
      <c r="J45" s="22"/>
    </row>
    <row r="46" spans="1:10" ht="15.75" hidden="1" customHeight="1" x14ac:dyDescent="0.2">
      <c r="B46" s="22"/>
      <c r="C46" s="22"/>
      <c r="D46" s="22"/>
      <c r="E46" s="22"/>
      <c r="F46" s="22"/>
      <c r="G46" s="22"/>
      <c r="H46" s="22"/>
      <c r="I46" s="22"/>
      <c r="J46" s="22"/>
    </row>
    <row r="47" spans="1:10" hidden="1" x14ac:dyDescent="0.2">
      <c r="B47" s="22"/>
      <c r="C47" s="22"/>
      <c r="D47" s="22"/>
      <c r="E47" s="22"/>
      <c r="F47" s="22"/>
      <c r="G47" s="22"/>
      <c r="H47" s="22"/>
      <c r="I47" s="22"/>
      <c r="J47" s="22"/>
    </row>
    <row r="48" spans="1:10" hidden="1" x14ac:dyDescent="0.2">
      <c r="B48" s="22"/>
      <c r="C48" s="22"/>
      <c r="D48" s="22"/>
      <c r="E48" s="22"/>
      <c r="F48" s="22"/>
      <c r="G48" s="22"/>
      <c r="H48" s="22"/>
      <c r="I48" s="22"/>
      <c r="J48" s="22"/>
    </row>
    <row r="49" spans="2:10" hidden="1" x14ac:dyDescent="0.2">
      <c r="B49" s="22"/>
      <c r="C49" s="22"/>
      <c r="D49" s="22"/>
      <c r="E49" s="22"/>
      <c r="F49" s="22"/>
      <c r="G49" s="22"/>
      <c r="H49" s="22"/>
      <c r="I49" s="22"/>
      <c r="J49" s="22"/>
    </row>
  </sheetData>
  <sheetProtection algorithmName="SHA-512" hashValue="kNXuV+Ct46nQe1H5a88r9qWu3wWhe0N2o0QB1y5T0IoRspQGnfviAtV0G8CHvDD/yfJnqz+ZrQk4i1r2bwDdNA==" saltValue="3aiCAJlsgxKvhNXEhDvQ4g==" spinCount="100000" sheet="1" selectLockedCells="1" selectUnlockedCells="1"/>
  <mergeCells count="2">
    <mergeCell ref="G18:H18"/>
    <mergeCell ref="I18:J18"/>
  </mergeCells>
  <hyperlinks>
    <hyperlink ref="G18" location="Instructions!A1" display="Start" xr:uid="{00000000-0004-0000-0100-000000000000}"/>
    <hyperlink ref="I18:J18" location="Kontakt!A1" display="Dowiedz się więcej" xr:uid="{00000000-0004-0000-0100-000001000000}"/>
    <hyperlink ref="G18:H18" location="Instrukcja!A1" display="Start" xr:uid="{00000000-0004-0000-0100-00000200000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AN49"/>
  <sheetViews>
    <sheetView showGridLines="0" showRowColHeaders="0" zoomScale="60" zoomScaleNormal="70" workbookViewId="0">
      <selection sqref="A1:C2"/>
    </sheetView>
  </sheetViews>
  <sheetFormatPr baseColWidth="10" defaultColWidth="0" defaultRowHeight="15" customHeight="1" zeroHeight="1" x14ac:dyDescent="0.2"/>
  <cols>
    <col min="1" max="1" width="11.5" style="4" customWidth="1"/>
    <col min="2" max="2" width="30.5" style="4" customWidth="1"/>
    <col min="3" max="4" width="13.1640625" style="4" customWidth="1"/>
    <col min="5" max="5" width="12.83203125" style="4" customWidth="1"/>
    <col min="6" max="7" width="11.5" style="4" customWidth="1"/>
    <col min="8" max="8" width="12.1640625" style="4" customWidth="1"/>
    <col min="9" max="11" width="11.5" style="4" customWidth="1"/>
    <col min="12" max="12" width="7.83203125" style="4" customWidth="1"/>
    <col min="13" max="13" width="8.5" style="4" hidden="1" customWidth="1"/>
    <col min="14" max="14" width="8.83203125" style="4" hidden="1" customWidth="1"/>
    <col min="15" max="15" width="10" style="4" hidden="1" customWidth="1"/>
    <col min="16" max="16384" width="11.5" style="4" hidden="1"/>
  </cols>
  <sheetData>
    <row r="1" spans="1:5" s="5" customFormat="1" ht="35" x14ac:dyDescent="0.2">
      <c r="A1" s="130" t="s">
        <v>32</v>
      </c>
      <c r="B1" s="130"/>
      <c r="C1" s="130"/>
      <c r="D1" s="83"/>
    </row>
    <row r="2" spans="1:5" s="24" customFormat="1" ht="15" customHeight="1" x14ac:dyDescent="0.2">
      <c r="A2" s="130"/>
      <c r="B2" s="130"/>
      <c r="C2" s="130"/>
      <c r="D2" s="83"/>
      <c r="E2" s="84"/>
    </row>
    <row r="3" spans="1:5" s="25" customFormat="1" ht="15" customHeight="1" x14ac:dyDescent="0.2">
      <c r="A3" s="85"/>
      <c r="B3" s="85"/>
      <c r="C3" s="85"/>
      <c r="D3" s="85"/>
      <c r="E3" s="85"/>
    </row>
    <row r="4" spans="1:5" s="25" customFormat="1" ht="15" customHeight="1" x14ac:dyDescent="0.2">
      <c r="A4" s="86"/>
      <c r="B4" s="86"/>
      <c r="C4" s="86"/>
      <c r="D4" s="86"/>
      <c r="E4" s="86"/>
    </row>
    <row r="5" spans="1:5" ht="15" customHeight="1" x14ac:dyDescent="0.2"/>
    <row r="6" spans="1:5" ht="15" customHeight="1" x14ac:dyDescent="0.2"/>
    <row r="7" spans="1:5" ht="15" customHeight="1" x14ac:dyDescent="0.2"/>
    <row r="8" spans="1:5" ht="15" customHeight="1" x14ac:dyDescent="0.2"/>
    <row r="9" spans="1:5" ht="15" customHeight="1" x14ac:dyDescent="0.2"/>
    <row r="10" spans="1:5" ht="15" customHeight="1" x14ac:dyDescent="0.2"/>
    <row r="11" spans="1:5" ht="15" customHeight="1" x14ac:dyDescent="0.2"/>
    <row r="12" spans="1:5" ht="15" customHeight="1" x14ac:dyDescent="0.2"/>
    <row r="13" spans="1:5" ht="15" customHeight="1" x14ac:dyDescent="0.2"/>
    <row r="14" spans="1:5" ht="15" customHeight="1" x14ac:dyDescent="0.2"/>
    <row r="15" spans="1:5" ht="15.75" customHeight="1" x14ac:dyDescent="0.2"/>
    <row r="16" spans="1:5" ht="15" customHeight="1" x14ac:dyDescent="0.2"/>
    <row r="17" spans="2:40" ht="15" customHeight="1" x14ac:dyDescent="0.2"/>
    <row r="18" spans="2:40" ht="15" customHeight="1" x14ac:dyDescent="0.2"/>
    <row r="19" spans="2:40" ht="15" customHeight="1" x14ac:dyDescent="0.2"/>
    <row r="20" spans="2:40" ht="15.75" customHeight="1" x14ac:dyDescent="0.2"/>
    <row r="21" spans="2:40" x14ac:dyDescent="0.2">
      <c r="Y21" s="132"/>
      <c r="Z21" s="132"/>
      <c r="AA21" s="132"/>
      <c r="AB21" s="132"/>
      <c r="AC21" s="132"/>
      <c r="AD21" s="132"/>
      <c r="AE21" s="132"/>
    </row>
    <row r="22" spans="2:40" x14ac:dyDescent="0.2">
      <c r="Y22" s="132"/>
      <c r="Z22" s="132"/>
      <c r="AA22" s="132"/>
      <c r="AB22" s="132"/>
      <c r="AC22" s="132"/>
      <c r="AD22" s="132"/>
      <c r="AE22" s="132"/>
      <c r="AG22"/>
      <c r="AH22"/>
      <c r="AI22"/>
      <c r="AJ22"/>
      <c r="AK22"/>
      <c r="AL22"/>
      <c r="AM22"/>
      <c r="AN22"/>
    </row>
    <row r="23" spans="2:40" ht="15" customHeight="1" x14ac:dyDescent="0.45">
      <c r="Y23"/>
      <c r="AA23" s="23"/>
      <c r="AB23" s="23"/>
      <c r="AC23" s="23"/>
      <c r="AD23" s="20"/>
      <c r="AF23" s="23"/>
      <c r="AG23" s="23"/>
      <c r="AH23" s="23"/>
      <c r="AI23"/>
      <c r="AJ23"/>
      <c r="AK23"/>
      <c r="AL23"/>
      <c r="AM23"/>
      <c r="AN23"/>
    </row>
    <row r="24" spans="2:40" ht="15" customHeight="1" x14ac:dyDescent="0.45">
      <c r="Y24"/>
      <c r="Z24" s="23"/>
      <c r="AA24" s="23"/>
      <c r="AB24" s="23"/>
      <c r="AC24" s="23"/>
      <c r="AD24" s="20"/>
      <c r="AE24" s="23"/>
      <c r="AF24" s="23"/>
      <c r="AG24" s="23"/>
      <c r="AH24" s="23"/>
      <c r="AI24"/>
      <c r="AJ24"/>
      <c r="AK24"/>
      <c r="AL24"/>
      <c r="AM24"/>
      <c r="AN24"/>
    </row>
    <row r="25" spans="2:40" ht="15" customHeight="1" x14ac:dyDescent="0.45">
      <c r="Y25"/>
      <c r="Z25" s="23"/>
      <c r="AA25" s="23"/>
      <c r="AB25" s="23"/>
      <c r="AC25" s="23"/>
      <c r="AD25" s="20"/>
      <c r="AE25" s="23"/>
      <c r="AF25" s="23"/>
      <c r="AG25" s="23"/>
      <c r="AH25" s="23"/>
      <c r="AI25"/>
      <c r="AJ25"/>
      <c r="AK25"/>
      <c r="AL25"/>
      <c r="AM25"/>
      <c r="AN25"/>
    </row>
    <row r="26" spans="2:40" ht="16" x14ac:dyDescent="0.2">
      <c r="B26" s="134" t="s">
        <v>33</v>
      </c>
      <c r="C26" s="135" t="s">
        <v>35</v>
      </c>
      <c r="D26" s="136"/>
      <c r="E26" s="137"/>
      <c r="Y26"/>
      <c r="Z26" s="133"/>
      <c r="AA26" s="133"/>
      <c r="AB26" s="133"/>
      <c r="AC26" s="133"/>
      <c r="AD26" s="133"/>
      <c r="AE26" s="133"/>
      <c r="AF26" s="133"/>
      <c r="AG26"/>
      <c r="AH26"/>
      <c r="AI26"/>
      <c r="AJ26"/>
      <c r="AK26"/>
      <c r="AL26"/>
      <c r="AM26"/>
      <c r="AN26"/>
    </row>
    <row r="27" spans="2:40" ht="16" x14ac:dyDescent="0.2">
      <c r="B27" s="134"/>
      <c r="C27" s="97" t="s">
        <v>36</v>
      </c>
      <c r="D27" s="97" t="s">
        <v>37</v>
      </c>
      <c r="E27" s="97" t="s">
        <v>38</v>
      </c>
      <c r="F27" s="16"/>
      <c r="G27" s="16"/>
      <c r="H27" s="16"/>
      <c r="I27" s="16"/>
      <c r="J27" s="16"/>
      <c r="K27" s="16"/>
      <c r="L27" s="16"/>
      <c r="M27"/>
      <c r="Y27"/>
      <c r="Z27" s="133"/>
      <c r="AA27" s="133"/>
      <c r="AB27" s="133"/>
      <c r="AC27" s="133"/>
      <c r="AD27" s="133"/>
      <c r="AE27" s="133"/>
      <c r="AF27" s="133"/>
      <c r="AG27"/>
      <c r="AH27"/>
      <c r="AI27"/>
      <c r="AJ27"/>
      <c r="AK27"/>
      <c r="AL27"/>
      <c r="AM27"/>
      <c r="AN27"/>
    </row>
    <row r="28" spans="2:40" ht="35" x14ac:dyDescent="0.45">
      <c r="B28" s="2" t="s">
        <v>34</v>
      </c>
      <c r="C28" s="8">
        <v>2</v>
      </c>
      <c r="D28" s="8"/>
      <c r="E28" s="9"/>
      <c r="F28" s="16"/>
      <c r="G28" s="16"/>
      <c r="H28" s="87"/>
      <c r="I28" s="87"/>
      <c r="J28" s="16"/>
      <c r="K28" s="16"/>
      <c r="L28" s="16"/>
      <c r="M28"/>
      <c r="Y28"/>
      <c r="AA28" s="23"/>
      <c r="AB28" s="23"/>
      <c r="AC28" s="23"/>
      <c r="AD28" s="20"/>
      <c r="AE28"/>
      <c r="AF28"/>
      <c r="AG28"/>
      <c r="AH28"/>
      <c r="AI28"/>
      <c r="AJ28"/>
      <c r="AK28"/>
      <c r="AL28"/>
      <c r="AM28"/>
      <c r="AN28"/>
    </row>
    <row r="29" spans="2:40" ht="15.75" customHeight="1" x14ac:dyDescent="0.45">
      <c r="B29" s="20"/>
      <c r="C29" s="1"/>
      <c r="D29" s="1"/>
      <c r="E29" s="1"/>
      <c r="F29" s="1"/>
      <c r="G29" s="1"/>
      <c r="H29" s="16"/>
      <c r="I29" s="16"/>
      <c r="J29" s="16"/>
      <c r="K29" s="16"/>
      <c r="L29" s="16"/>
      <c r="M29"/>
      <c r="Y29"/>
      <c r="Z29" s="23"/>
      <c r="AA29" s="23"/>
      <c r="AB29" s="23"/>
      <c r="AC29" s="23"/>
    </row>
    <row r="30" spans="2:40" ht="16" x14ac:dyDescent="0.2">
      <c r="H30" s="16"/>
      <c r="I30" s="16"/>
      <c r="J30" s="16"/>
      <c r="K30" s="16"/>
      <c r="L30" s="16"/>
      <c r="M30"/>
      <c r="Y30"/>
      <c r="Z30"/>
      <c r="AA30"/>
      <c r="AB30"/>
      <c r="AC30"/>
    </row>
    <row r="31" spans="2:40" ht="16" x14ac:dyDescent="0.2">
      <c r="H31" s="16"/>
      <c r="I31" s="16"/>
      <c r="J31" s="16"/>
      <c r="K31" s="16"/>
      <c r="L31" s="16"/>
      <c r="M31"/>
      <c r="Y31"/>
      <c r="Z31"/>
      <c r="AA31"/>
      <c r="AB31"/>
      <c r="AC31"/>
    </row>
    <row r="32" spans="2:40" ht="16" x14ac:dyDescent="0.2">
      <c r="H32" s="16"/>
      <c r="I32" s="16"/>
      <c r="J32" s="16"/>
      <c r="K32" s="16"/>
      <c r="L32" s="16"/>
      <c r="M32"/>
      <c r="Y32"/>
      <c r="Z32"/>
      <c r="AA32"/>
      <c r="AB32"/>
      <c r="AC32"/>
    </row>
    <row r="33" spans="1:40" ht="16" x14ac:dyDescent="0.2">
      <c r="H33" s="87"/>
      <c r="I33" s="87"/>
      <c r="J33" s="16"/>
      <c r="K33" s="16"/>
      <c r="L33" s="16"/>
      <c r="M33"/>
      <c r="Y33"/>
      <c r="AA33" s="26"/>
      <c r="AB33" s="26"/>
      <c r="AC33" s="26"/>
    </row>
    <row r="34" spans="1:40" ht="35" x14ac:dyDescent="0.45">
      <c r="B34" s="20"/>
      <c r="C34" s="1"/>
      <c r="D34" s="1"/>
      <c r="E34" s="1"/>
      <c r="F34" s="1"/>
      <c r="G34" s="1"/>
      <c r="H34" s="16"/>
      <c r="I34" s="16"/>
      <c r="J34" s="16"/>
      <c r="K34" s="16"/>
      <c r="L34" s="16"/>
      <c r="M34"/>
      <c r="Y34"/>
      <c r="Z34" s="26"/>
      <c r="AA34" s="26"/>
      <c r="AB34" s="26"/>
      <c r="AC34" s="26"/>
    </row>
    <row r="35" spans="1:40" ht="35" x14ac:dyDescent="0.45">
      <c r="B35" s="20"/>
      <c r="C35" s="1"/>
      <c r="D35" s="1"/>
      <c r="E35" s="1"/>
      <c r="F35" s="1"/>
      <c r="G35" s="1"/>
      <c r="H35" s="16"/>
      <c r="I35" s="16"/>
      <c r="J35" s="16"/>
      <c r="K35" s="16"/>
      <c r="L35" s="16"/>
      <c r="M35"/>
      <c r="Y35"/>
      <c r="Z35" s="26"/>
      <c r="AA35" s="26"/>
      <c r="AB35" s="26"/>
      <c r="AC35" s="26"/>
    </row>
    <row r="36" spans="1:40" ht="35" x14ac:dyDescent="0.45">
      <c r="B36" s="20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/>
      <c r="Y36"/>
      <c r="Z36" s="26"/>
      <c r="AA36" s="26"/>
      <c r="AB36" s="26"/>
      <c r="AC36" s="26"/>
    </row>
    <row r="37" spans="1:40" ht="26.25" customHeight="1" x14ac:dyDescent="0.2">
      <c r="D37" s="88"/>
      <c r="E37" s="89"/>
      <c r="F37" s="89"/>
      <c r="G37" s="88"/>
      <c r="H37" s="33"/>
      <c r="I37" s="33"/>
      <c r="J37" s="90"/>
      <c r="K37" s="90"/>
      <c r="Y37"/>
      <c r="Z37" s="26"/>
      <c r="AA37" s="26"/>
      <c r="AB37" s="26"/>
      <c r="AC37" s="26"/>
    </row>
    <row r="38" spans="1:40" x14ac:dyDescent="0.2">
      <c r="E38" s="22"/>
      <c r="F38" s="22"/>
      <c r="G38" s="22"/>
      <c r="H38" s="22"/>
      <c r="Y38"/>
      <c r="Z38" s="26"/>
      <c r="AA38" s="26"/>
      <c r="AB38" s="26"/>
      <c r="AC38" s="26"/>
    </row>
    <row r="39" spans="1:40" x14ac:dyDescent="0.2">
      <c r="Y39"/>
      <c r="Z39"/>
      <c r="AA39"/>
      <c r="AB39"/>
      <c r="AC39"/>
    </row>
    <row r="40" spans="1:40" ht="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Y40"/>
      <c r="Z40"/>
      <c r="AA40"/>
      <c r="AB40"/>
      <c r="AC40"/>
      <c r="AD40"/>
      <c r="AE40" s="16"/>
      <c r="AF40" s="16"/>
      <c r="AG40" s="16"/>
      <c r="AH40" s="16"/>
      <c r="AI40" s="16"/>
      <c r="AJ40" s="16"/>
      <c r="AK40" s="16"/>
      <c r="AL40" s="16"/>
      <c r="AM40" s="16"/>
      <c r="AN40"/>
    </row>
    <row r="41" spans="1:40" hidden="1" x14ac:dyDescent="0.2"/>
    <row r="42" spans="1:40" ht="15" hidden="1" customHeight="1" x14ac:dyDescent="0.2">
      <c r="AE42" s="131"/>
      <c r="AF42" s="131"/>
      <c r="AG42" s="131"/>
      <c r="AH42" s="131"/>
    </row>
    <row r="43" spans="1:40" ht="15" hidden="1" customHeight="1" x14ac:dyDescent="0.2">
      <c r="AE43" s="131"/>
      <c r="AF43" s="131"/>
      <c r="AG43" s="131"/>
      <c r="AH43" s="131"/>
    </row>
    <row r="44" spans="1:40" ht="15" hidden="1" customHeight="1" x14ac:dyDescent="0.2">
      <c r="Y44" s="131"/>
      <c r="Z44" s="131"/>
      <c r="AA44" s="131"/>
      <c r="AB44" s="131"/>
      <c r="AE44" s="131"/>
      <c r="AF44" s="131"/>
      <c r="AG44" s="131"/>
      <c r="AH44" s="131"/>
    </row>
    <row r="45" spans="1:40" ht="15" hidden="1" customHeight="1" x14ac:dyDescent="0.2">
      <c r="Y45" s="131"/>
      <c r="Z45" s="131"/>
      <c r="AA45" s="131"/>
      <c r="AB45" s="131"/>
      <c r="AE45" s="131"/>
      <c r="AF45" s="131"/>
      <c r="AG45" s="131"/>
      <c r="AH45" s="131"/>
    </row>
    <row r="46" spans="1:40" ht="15" hidden="1" customHeight="1" x14ac:dyDescent="0.2">
      <c r="Y46" s="131"/>
      <c r="Z46" s="131"/>
      <c r="AA46" s="131"/>
      <c r="AB46" s="131"/>
      <c r="AE46" s="131"/>
      <c r="AF46" s="131"/>
      <c r="AG46" s="131"/>
      <c r="AH46" s="131"/>
    </row>
    <row r="47" spans="1:40" ht="15" hidden="1" customHeight="1" x14ac:dyDescent="0.2">
      <c r="Y47" s="131"/>
      <c r="Z47" s="131"/>
      <c r="AA47" s="131"/>
      <c r="AB47" s="131"/>
      <c r="AE47" s="131"/>
      <c r="AF47" s="131"/>
      <c r="AG47" s="131"/>
      <c r="AH47" s="131"/>
    </row>
    <row r="48" spans="1:40" ht="15" hidden="1" customHeight="1" x14ac:dyDescent="0.2">
      <c r="Y48" s="131"/>
      <c r="Z48" s="131"/>
      <c r="AA48" s="131"/>
      <c r="AB48" s="131"/>
    </row>
    <row r="49" spans="25:28" ht="15" hidden="1" customHeight="1" x14ac:dyDescent="0.2">
      <c r="Y49" s="131"/>
      <c r="Z49" s="131"/>
      <c r="AA49" s="131"/>
      <c r="AB49" s="131"/>
    </row>
  </sheetData>
  <sheetProtection algorithmName="SHA-512" hashValue="8ScQANAY6lXnZC62ZquL1Zkk/AbdSMbIKBG4VQ1Bqwns8XnYfWXQHrJDltKWFZt/FxJUOdMnM3DIPy6T7zs5PA==" saltValue="VaVePAcoAj/+hr106MNOCw==" spinCount="100000" sheet="1" selectLockedCells="1" selectUnlockedCells="1"/>
  <mergeCells count="7">
    <mergeCell ref="A1:C2"/>
    <mergeCell ref="AE42:AH47"/>
    <mergeCell ref="Y44:AB49"/>
    <mergeCell ref="Y21:AE22"/>
    <mergeCell ref="Z26:AF27"/>
    <mergeCell ref="B26:B27"/>
    <mergeCell ref="C26:E26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56" r:id="rId4" name="Group Box 16">
              <controlPr defaultSize="0" autoFill="0" autoPict="0">
                <anchor>
                  <from>
                    <xdr:col>2</xdr:col>
                    <xdr:colOff>0</xdr:colOff>
                    <xdr:row>26</xdr:row>
                    <xdr:rowOff>190500</xdr:rowOff>
                  </from>
                  <to>
                    <xdr:col>5</xdr:col>
                    <xdr:colOff>0</xdr:colOff>
                    <xdr:row>27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7" r:id="rId5" name="Option Button 17">
              <controlPr defaultSize="0" autoFill="0" autoLine="0" autoPict="0">
                <anchor>
                  <from>
                    <xdr:col>2</xdr:col>
                    <xdr:colOff>355600</xdr:colOff>
                    <xdr:row>27</xdr:row>
                    <xdr:rowOff>38100</xdr:rowOff>
                  </from>
                  <to>
                    <xdr:col>2</xdr:col>
                    <xdr:colOff>596900</xdr:colOff>
                    <xdr:row>27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4" r:id="rId6" name="Option Button 24">
              <controlPr defaultSize="0" autoFill="0" autoLine="0" autoPict="0">
                <anchor>
                  <from>
                    <xdr:col>3</xdr:col>
                    <xdr:colOff>355600</xdr:colOff>
                    <xdr:row>27</xdr:row>
                    <xdr:rowOff>38100</xdr:rowOff>
                  </from>
                  <to>
                    <xdr:col>3</xdr:col>
                    <xdr:colOff>596900</xdr:colOff>
                    <xdr:row>27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5" r:id="rId7" name="Option Button 25">
              <controlPr defaultSize="0" autoFill="0" autoLine="0" autoPict="0">
                <anchor>
                  <from>
                    <xdr:col>4</xdr:col>
                    <xdr:colOff>355600</xdr:colOff>
                    <xdr:row>27</xdr:row>
                    <xdr:rowOff>38100</xdr:rowOff>
                  </from>
                  <to>
                    <xdr:col>4</xdr:col>
                    <xdr:colOff>596900</xdr:colOff>
                    <xdr:row>27</xdr:row>
                    <xdr:rowOff>368300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1">
    <pageSetUpPr fitToPage="1"/>
  </sheetPr>
  <dimension ref="A1:J10"/>
  <sheetViews>
    <sheetView showGridLines="0" showRowColHeaders="0" showWhiteSpace="0" view="pageLayout" zoomScale="80" zoomScaleNormal="80" zoomScalePageLayoutView="80" workbookViewId="0">
      <selection sqref="A1:D2"/>
    </sheetView>
  </sheetViews>
  <sheetFormatPr baseColWidth="10" defaultColWidth="0" defaultRowHeight="15" zeroHeight="1" x14ac:dyDescent="0.2"/>
  <cols>
    <col min="1" max="1" width="2.83203125" style="4" customWidth="1"/>
    <col min="2" max="2" width="15.1640625" style="4" hidden="1" customWidth="1"/>
    <col min="3" max="3" width="15.83203125" style="4" hidden="1" customWidth="1"/>
    <col min="4" max="4" width="56.1640625" style="4" customWidth="1"/>
    <col min="5" max="7" width="12.83203125" style="4" customWidth="1"/>
    <col min="8" max="8" width="2.83203125" style="4" customWidth="1"/>
    <col min="9" max="9" width="7.83203125" style="4" hidden="1" customWidth="1"/>
    <col min="10" max="10" width="6.1640625" style="4" hidden="1" customWidth="1"/>
    <col min="11" max="16384" width="11.5" style="4" hidden="1"/>
  </cols>
  <sheetData>
    <row r="1" spans="1:7" s="5" customFormat="1" ht="15" customHeight="1" x14ac:dyDescent="0.2">
      <c r="A1" s="138" t="s">
        <v>39</v>
      </c>
      <c r="B1" s="138"/>
      <c r="C1" s="138"/>
      <c r="D1" s="138"/>
    </row>
    <row r="2" spans="1:7" s="5" customFormat="1" ht="15" customHeight="1" x14ac:dyDescent="0.2">
      <c r="A2" s="138"/>
      <c r="B2" s="138"/>
      <c r="C2" s="138"/>
      <c r="D2" s="138"/>
    </row>
    <row r="3" spans="1:7" x14ac:dyDescent="0.2"/>
    <row r="4" spans="1:7" ht="16" x14ac:dyDescent="0.2">
      <c r="B4" s="139" t="s">
        <v>19</v>
      </c>
      <c r="C4" s="142" t="s">
        <v>20</v>
      </c>
      <c r="D4" s="140" t="s">
        <v>33</v>
      </c>
      <c r="E4" s="135" t="s">
        <v>35</v>
      </c>
      <c r="F4" s="136"/>
      <c r="G4" s="137"/>
    </row>
    <row r="5" spans="1:7" ht="16" x14ac:dyDescent="0.2">
      <c r="B5" s="139"/>
      <c r="C5" s="143"/>
      <c r="D5" s="141"/>
      <c r="E5" s="97" t="s">
        <v>36</v>
      </c>
      <c r="F5" s="97" t="s">
        <v>37</v>
      </c>
      <c r="G5" s="97" t="s">
        <v>38</v>
      </c>
    </row>
    <row r="6" spans="1:7" ht="46.5" customHeight="1" x14ac:dyDescent="0.2">
      <c r="B6" s="38" t="s">
        <v>13</v>
      </c>
      <c r="C6" s="39" t="s">
        <v>0</v>
      </c>
      <c r="D6" s="98" t="s">
        <v>40</v>
      </c>
      <c r="E6" s="37">
        <v>3</v>
      </c>
      <c r="F6" s="37"/>
      <c r="G6" s="91"/>
    </row>
    <row r="7" spans="1:7" x14ac:dyDescent="0.2"/>
    <row r="8" spans="1:7" x14ac:dyDescent="0.2"/>
    <row r="9" spans="1:7" x14ac:dyDescent="0.2"/>
    <row r="10" spans="1:7" s="5" customFormat="1" x14ac:dyDescent="0.2"/>
  </sheetData>
  <sheetProtection algorithmName="SHA-512" hashValue="/KwTAAPVzTCj8A9seta/l7eMCNYTN1WR9jwExj48enWMrUbHc7qlnc3gcNnb905dK/N5h/q3cDkihZKz5kPN1w==" saltValue="Yaqg7xFd+Vl9F/ZEhXGLDg==" spinCount="100000" sheet="1" selectLockedCells="1" selectUnlockedCells="1"/>
  <mergeCells count="5">
    <mergeCell ref="A1:D2"/>
    <mergeCell ref="B4:B5"/>
    <mergeCell ref="E4:G4"/>
    <mergeCell ref="D4:D5"/>
    <mergeCell ref="C4:C5"/>
  </mergeCells>
  <pageMargins left="0.7" right="0.7" top="0.75" bottom="0.75" header="0.3" footer="0.3"/>
  <pageSetup scale="8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Group Box 1">
              <controlPr defaultSize="0" autoFill="0" autoPict="0">
                <anchor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7</xdr:col>
                    <xdr:colOff>12700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locked="0" defaultSize="0" autoFill="0" autoLine="0" autoPict="0">
                <anchor>
                  <from>
                    <xdr:col>4</xdr:col>
                    <xdr:colOff>317500</xdr:colOff>
                    <xdr:row>5</xdr:row>
                    <xdr:rowOff>76200</xdr:rowOff>
                  </from>
                  <to>
                    <xdr:col>4</xdr:col>
                    <xdr:colOff>584200</xdr:colOff>
                    <xdr:row>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locked="0" defaultSize="0" autoFill="0" autoLine="0" autoPict="0">
                <anchor>
                  <from>
                    <xdr:col>6</xdr:col>
                    <xdr:colOff>317500</xdr:colOff>
                    <xdr:row>5</xdr:row>
                    <xdr:rowOff>127000</xdr:rowOff>
                  </from>
                  <to>
                    <xdr:col>6</xdr:col>
                    <xdr:colOff>546100</xdr:colOff>
                    <xdr:row>5</xdr:row>
                    <xdr:rowOff>482600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Option Button 6">
              <controlPr defaultSize="0" autoFill="0" autoLine="0" autoPict="0">
                <anchor moveWithCells="1">
                  <from>
                    <xdr:col>5</xdr:col>
                    <xdr:colOff>355600</xdr:colOff>
                    <xdr:row>5</xdr:row>
                    <xdr:rowOff>203200</xdr:rowOff>
                  </from>
                  <to>
                    <xdr:col>5</xdr:col>
                    <xdr:colOff>596900</xdr:colOff>
                    <xdr:row>5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1"/>
  <dimension ref="A1:M14"/>
  <sheetViews>
    <sheetView showGridLines="0" showRowColHeaders="0" zoomScale="90" zoomScaleNormal="90" workbookViewId="0">
      <selection sqref="A1:D2"/>
    </sheetView>
  </sheetViews>
  <sheetFormatPr baseColWidth="10" defaultColWidth="0" defaultRowHeight="15" zeroHeight="1" x14ac:dyDescent="0.2"/>
  <cols>
    <col min="1" max="1" width="2.83203125" style="6" customWidth="1"/>
    <col min="2" max="2" width="15.83203125" style="6" hidden="1" customWidth="1"/>
    <col min="3" max="3" width="15.5" style="6" hidden="1" customWidth="1"/>
    <col min="4" max="4" width="68.1640625" style="6" customWidth="1"/>
    <col min="5" max="7" width="12.5" style="6" customWidth="1"/>
    <col min="8" max="8" width="2.83203125" style="6" customWidth="1"/>
    <col min="9" max="9" width="7.83203125" style="6" hidden="1" customWidth="1"/>
    <col min="10" max="10" width="2.83203125" style="6" hidden="1" customWidth="1"/>
    <col min="11" max="13" width="0" style="6" hidden="1" customWidth="1"/>
    <col min="14" max="16384" width="11.5" style="6" hidden="1"/>
  </cols>
  <sheetData>
    <row r="1" spans="1:7" s="7" customFormat="1" x14ac:dyDescent="0.2">
      <c r="A1" s="130" t="s">
        <v>41</v>
      </c>
      <c r="B1" s="130"/>
      <c r="C1" s="130"/>
      <c r="D1" s="130"/>
    </row>
    <row r="2" spans="1:7" s="7" customFormat="1" ht="15" customHeight="1" x14ac:dyDescent="0.2">
      <c r="A2" s="130"/>
      <c r="B2" s="130"/>
      <c r="C2" s="130"/>
      <c r="D2" s="130"/>
      <c r="E2" s="27"/>
      <c r="F2" s="27"/>
    </row>
    <row r="3" spans="1:7" x14ac:dyDescent="0.2"/>
    <row r="4" spans="1:7" ht="15.75" customHeight="1" x14ac:dyDescent="0.2">
      <c r="B4" s="145" t="s">
        <v>19</v>
      </c>
      <c r="C4" s="142" t="s">
        <v>20</v>
      </c>
      <c r="D4" s="146" t="s">
        <v>42</v>
      </c>
      <c r="E4" s="135" t="s">
        <v>35</v>
      </c>
      <c r="F4" s="136"/>
      <c r="G4" s="137"/>
    </row>
    <row r="5" spans="1:7" ht="15" customHeight="1" x14ac:dyDescent="0.2">
      <c r="B5" s="145"/>
      <c r="C5" s="143"/>
      <c r="D5" s="141"/>
      <c r="E5" s="104" t="s">
        <v>36</v>
      </c>
      <c r="F5" s="104" t="s">
        <v>37</v>
      </c>
      <c r="G5" s="104" t="s">
        <v>38</v>
      </c>
    </row>
    <row r="6" spans="1:7" ht="32" customHeight="1" x14ac:dyDescent="0.2">
      <c r="B6" s="3" t="s">
        <v>15</v>
      </c>
      <c r="C6" s="142" t="s">
        <v>1</v>
      </c>
      <c r="D6" s="99" t="s">
        <v>43</v>
      </c>
      <c r="E6" s="40">
        <v>3</v>
      </c>
      <c r="F6" s="40"/>
      <c r="G6" s="41"/>
    </row>
    <row r="7" spans="1:7" ht="31.5" customHeight="1" x14ac:dyDescent="0.2">
      <c r="B7" s="3" t="s">
        <v>15</v>
      </c>
      <c r="C7" s="144"/>
      <c r="D7" s="100" t="s">
        <v>44</v>
      </c>
      <c r="E7" s="42">
        <v>3</v>
      </c>
      <c r="F7" s="42"/>
      <c r="G7" s="43"/>
    </row>
    <row r="8" spans="1:7" ht="47.25" customHeight="1" x14ac:dyDescent="0.2">
      <c r="B8" s="3" t="s">
        <v>13</v>
      </c>
      <c r="C8" s="144"/>
      <c r="D8" s="101" t="s">
        <v>45</v>
      </c>
      <c r="E8" s="40">
        <v>3</v>
      </c>
      <c r="F8" s="40"/>
      <c r="G8" s="41"/>
    </row>
    <row r="9" spans="1:7" ht="32" customHeight="1" x14ac:dyDescent="0.2">
      <c r="B9" s="3" t="s">
        <v>14</v>
      </c>
      <c r="C9" s="144"/>
      <c r="D9" s="102" t="s">
        <v>46</v>
      </c>
      <c r="E9" s="42">
        <v>3</v>
      </c>
      <c r="F9" s="42"/>
      <c r="G9" s="43"/>
    </row>
    <row r="10" spans="1:7" ht="63" customHeight="1" x14ac:dyDescent="0.2">
      <c r="B10" s="3" t="s">
        <v>14</v>
      </c>
      <c r="C10" s="143"/>
      <c r="D10" s="103" t="s">
        <v>47</v>
      </c>
      <c r="E10" s="40">
        <v>3</v>
      </c>
      <c r="F10" s="40"/>
      <c r="G10" s="44"/>
    </row>
    <row r="11" spans="1:7" x14ac:dyDescent="0.2"/>
    <row r="12" spans="1:7" x14ac:dyDescent="0.2"/>
    <row r="13" spans="1:7" x14ac:dyDescent="0.2"/>
    <row r="14" spans="1:7" s="7" customFormat="1" x14ac:dyDescent="0.2"/>
  </sheetData>
  <sheetProtection algorithmName="SHA-512" hashValue="muUznE4qXQDIOBJvq4cGnJ07GtB6jO4Kd4JZFnRWtMzoEIyIjR4aIzgVOu7/cdAVwzhcKoLomxLOfWVEvYivCQ==" saltValue="e76uSaQcwNAPDinr21Se+Q==" spinCount="100000" sheet="1" selectLockedCells="1" selectUnlockedCells="1"/>
  <mergeCells count="6">
    <mergeCell ref="A1:D2"/>
    <mergeCell ref="C6:C10"/>
    <mergeCell ref="E4:G4"/>
    <mergeCell ref="B4:B5"/>
    <mergeCell ref="D4:D5"/>
    <mergeCell ref="C4:C5"/>
  </mergeCells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Group Box 1">
              <controlPr defaultSize="0" autoFill="0" autoPict="0">
                <anchor moveWithCells="1">
                  <from>
                    <xdr:col>4</xdr:col>
                    <xdr:colOff>0</xdr:colOff>
                    <xdr:row>5</xdr:row>
                    <xdr:rowOff>12700</xdr:rowOff>
                  </from>
                  <to>
                    <xdr:col>7</xdr:col>
                    <xdr:colOff>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locked="0" defaultSize="0" autoFill="0" autoLine="0" autoPict="0">
                <anchor moveWithCells="1">
                  <from>
                    <xdr:col>4</xdr:col>
                    <xdr:colOff>317500</xdr:colOff>
                    <xdr:row>5</xdr:row>
                    <xdr:rowOff>63500</xdr:rowOff>
                  </from>
                  <to>
                    <xdr:col>4</xdr:col>
                    <xdr:colOff>558800</xdr:colOff>
                    <xdr:row>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Option Button 3">
              <controlPr locked="0" defaultSize="0" autoFill="0" autoLine="0" autoPict="0">
                <anchor moveWithCells="1">
                  <from>
                    <xdr:col>6</xdr:col>
                    <xdr:colOff>317500</xdr:colOff>
                    <xdr:row>5</xdr:row>
                    <xdr:rowOff>76200</xdr:rowOff>
                  </from>
                  <to>
                    <xdr:col>6</xdr:col>
                    <xdr:colOff>495300</xdr:colOff>
                    <xdr:row>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Group Box 4">
              <controlPr defaultSize="0" autoFill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6</xdr:col>
                    <xdr:colOff>850900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Option Button 5">
              <controlPr locked="0" defaultSize="0" autoFill="0" autoLine="0" autoPict="0">
                <anchor moveWithCells="1">
                  <from>
                    <xdr:col>4</xdr:col>
                    <xdr:colOff>317500</xdr:colOff>
                    <xdr:row>6</xdr:row>
                    <xdr:rowOff>76200</xdr:rowOff>
                  </from>
                  <to>
                    <xdr:col>4</xdr:col>
                    <xdr:colOff>558800</xdr:colOff>
                    <xdr:row>6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Option Button 6">
              <controlPr locked="0" defaultSize="0" autoFill="0" autoLine="0" autoPict="0">
                <anchor moveWithCells="1">
                  <from>
                    <xdr:col>6</xdr:col>
                    <xdr:colOff>317500</xdr:colOff>
                    <xdr:row>6</xdr:row>
                    <xdr:rowOff>76200</xdr:rowOff>
                  </from>
                  <to>
                    <xdr:col>6</xdr:col>
                    <xdr:colOff>558800</xdr:colOff>
                    <xdr:row>6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Group Box 7">
              <controlPr defaultSize="0" autoFill="0" autoPict="0">
                <anchor moveWithCells="1">
                  <from>
                    <xdr:col>4</xdr:col>
                    <xdr:colOff>12700</xdr:colOff>
                    <xdr:row>7</xdr:row>
                    <xdr:rowOff>0</xdr:rowOff>
                  </from>
                  <to>
                    <xdr:col>6</xdr:col>
                    <xdr:colOff>850900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Option Button 8">
              <controlPr locked="0" defaultSize="0" autoFill="0" autoLine="0" autoPict="0">
                <anchor moveWithCells="1">
                  <from>
                    <xdr:col>4</xdr:col>
                    <xdr:colOff>317500</xdr:colOff>
                    <xdr:row>7</xdr:row>
                    <xdr:rowOff>114300</xdr:rowOff>
                  </from>
                  <to>
                    <xdr:col>4</xdr:col>
                    <xdr:colOff>520700</xdr:colOff>
                    <xdr:row>7</xdr:row>
                    <xdr:rowOff>482600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Option Button 9">
              <controlPr locked="0" defaultSize="0" autoFill="0" autoLine="0" autoPict="0">
                <anchor moveWithCells="1">
                  <from>
                    <xdr:col>6</xdr:col>
                    <xdr:colOff>317500</xdr:colOff>
                    <xdr:row>7</xdr:row>
                    <xdr:rowOff>88900</xdr:rowOff>
                  </from>
                  <to>
                    <xdr:col>6</xdr:col>
                    <xdr:colOff>596900</xdr:colOff>
                    <xdr:row>7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Group Box 10">
              <controlPr defaultSize="0" autoFill="0" autoPict="0">
                <anchor moveWithCells="1">
                  <from>
                    <xdr:col>4</xdr:col>
                    <xdr:colOff>12700</xdr:colOff>
                    <xdr:row>8</xdr:row>
                    <xdr:rowOff>0</xdr:rowOff>
                  </from>
                  <to>
                    <xdr:col>7</xdr:col>
                    <xdr:colOff>12700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Option Button 11">
              <controlPr locked="0" defaultSize="0" autoFill="0" autoLine="0" autoPict="0">
                <anchor moveWithCells="1">
                  <from>
                    <xdr:col>4</xdr:col>
                    <xdr:colOff>317500</xdr:colOff>
                    <xdr:row>8</xdr:row>
                    <xdr:rowOff>88900</xdr:rowOff>
                  </from>
                  <to>
                    <xdr:col>4</xdr:col>
                    <xdr:colOff>546100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Option Button 12">
              <controlPr locked="0" defaultSize="0" autoFill="0" autoLine="0" autoPict="0">
                <anchor moveWithCells="1">
                  <from>
                    <xdr:col>6</xdr:col>
                    <xdr:colOff>317500</xdr:colOff>
                    <xdr:row>8</xdr:row>
                    <xdr:rowOff>50800</xdr:rowOff>
                  </from>
                  <to>
                    <xdr:col>6</xdr:col>
                    <xdr:colOff>558800</xdr:colOff>
                    <xdr:row>8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6" name="Group Box 16">
              <controlPr defaultSize="0" autoFill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7" name="Option Button 17">
              <controlPr locked="0" defaultSize="0" autoFill="0" autoLine="0" autoPict="0">
                <anchor moveWithCells="1">
                  <from>
                    <xdr:col>4</xdr:col>
                    <xdr:colOff>317500</xdr:colOff>
                    <xdr:row>9</xdr:row>
                    <xdr:rowOff>127000</xdr:rowOff>
                  </from>
                  <to>
                    <xdr:col>4</xdr:col>
                    <xdr:colOff>520700</xdr:colOff>
                    <xdr:row>9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8" name="Option Button 18">
              <controlPr locked="0" defaultSize="0" autoFill="0" autoLine="0" autoPict="0">
                <anchor moveWithCells="1">
                  <from>
                    <xdr:col>6</xdr:col>
                    <xdr:colOff>317500</xdr:colOff>
                    <xdr:row>9</xdr:row>
                    <xdr:rowOff>127000</xdr:rowOff>
                  </from>
                  <to>
                    <xdr:col>6</xdr:col>
                    <xdr:colOff>558800</xdr:colOff>
                    <xdr:row>9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9" name="Option Button 19">
              <controlPr locked="0" defaultSize="0" autoFill="0" autoLine="0" autoPict="0">
                <anchor moveWithCells="1">
                  <from>
                    <xdr:col>5</xdr:col>
                    <xdr:colOff>317500</xdr:colOff>
                    <xdr:row>5</xdr:row>
                    <xdr:rowOff>63500</xdr:rowOff>
                  </from>
                  <to>
                    <xdr:col>5</xdr:col>
                    <xdr:colOff>558800</xdr:colOff>
                    <xdr:row>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0" name="Option Button 20">
              <controlPr locked="0" defaultSize="0" autoFill="0" autoLine="0" autoPict="0">
                <anchor moveWithCells="1">
                  <from>
                    <xdr:col>5</xdr:col>
                    <xdr:colOff>317500</xdr:colOff>
                    <xdr:row>6</xdr:row>
                    <xdr:rowOff>63500</xdr:rowOff>
                  </from>
                  <to>
                    <xdr:col>5</xdr:col>
                    <xdr:colOff>558800</xdr:colOff>
                    <xdr:row>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1" name="Option Button 21">
              <controlPr locked="0" defaultSize="0" autoFill="0" autoLine="0" autoPict="0">
                <anchor moveWithCells="1">
                  <from>
                    <xdr:col>5</xdr:col>
                    <xdr:colOff>330200</xdr:colOff>
                    <xdr:row>7</xdr:row>
                    <xdr:rowOff>165100</xdr:rowOff>
                  </from>
                  <to>
                    <xdr:col>5</xdr:col>
                    <xdr:colOff>558800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2" name="Option Button 22">
              <controlPr locked="0" defaultSize="0" autoFill="0" autoLine="0" autoPict="0">
                <anchor moveWithCells="1">
                  <from>
                    <xdr:col>5</xdr:col>
                    <xdr:colOff>317500</xdr:colOff>
                    <xdr:row>8</xdr:row>
                    <xdr:rowOff>63500</xdr:rowOff>
                  </from>
                  <to>
                    <xdr:col>5</xdr:col>
                    <xdr:colOff>558800</xdr:colOff>
                    <xdr:row>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3" name="Option Button 23">
              <controlPr locked="0" defaultSize="0" autoFill="0" autoLine="0" autoPict="0">
                <anchor moveWithCells="1">
                  <from>
                    <xdr:col>5</xdr:col>
                    <xdr:colOff>330200</xdr:colOff>
                    <xdr:row>9</xdr:row>
                    <xdr:rowOff>254000</xdr:rowOff>
                  </from>
                  <to>
                    <xdr:col>5</xdr:col>
                    <xdr:colOff>558800</xdr:colOff>
                    <xdr:row>9</xdr:row>
                    <xdr:rowOff>508000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1:M13"/>
  <sheetViews>
    <sheetView showGridLines="0" showRowColHeaders="0" zoomScale="90" zoomScaleNormal="90" workbookViewId="0">
      <selection sqref="A1:D2"/>
    </sheetView>
  </sheetViews>
  <sheetFormatPr baseColWidth="10" defaultColWidth="0" defaultRowHeight="15" zeroHeight="1" x14ac:dyDescent="0.2"/>
  <cols>
    <col min="1" max="1" width="2.83203125" style="4" customWidth="1"/>
    <col min="2" max="2" width="15.5" style="4" hidden="1" customWidth="1"/>
    <col min="3" max="3" width="15" style="4" hidden="1" customWidth="1"/>
    <col min="4" max="4" width="66.83203125" style="4" customWidth="1"/>
    <col min="5" max="6" width="13" style="4" customWidth="1"/>
    <col min="7" max="7" width="12.5" style="4" customWidth="1"/>
    <col min="8" max="8" width="2.83203125" style="4" customWidth="1"/>
    <col min="9" max="9" width="11.5" style="4" hidden="1" customWidth="1"/>
    <col min="10" max="10" width="2.83203125" style="4" hidden="1" customWidth="1"/>
    <col min="11" max="13" width="0" style="4" hidden="1" customWidth="1"/>
    <col min="14" max="16384" width="11.5" style="4" hidden="1"/>
  </cols>
  <sheetData>
    <row r="1" spans="1:7" s="5" customFormat="1" ht="14.5" customHeight="1" x14ac:dyDescent="0.2">
      <c r="A1" s="138" t="s">
        <v>48</v>
      </c>
      <c r="B1" s="138"/>
      <c r="C1" s="138"/>
      <c r="D1" s="138"/>
    </row>
    <row r="2" spans="1:7" s="5" customFormat="1" ht="14.5" customHeight="1" x14ac:dyDescent="0.2">
      <c r="A2" s="138"/>
      <c r="B2" s="138"/>
      <c r="C2" s="138"/>
      <c r="D2" s="138"/>
    </row>
    <row r="3" spans="1:7" x14ac:dyDescent="0.2"/>
    <row r="4" spans="1:7" ht="15.75" customHeight="1" x14ac:dyDescent="0.2">
      <c r="B4" s="142" t="s">
        <v>19</v>
      </c>
      <c r="C4" s="142" t="s">
        <v>20</v>
      </c>
      <c r="D4" s="150" t="s">
        <v>42</v>
      </c>
      <c r="E4" s="147" t="s">
        <v>35</v>
      </c>
      <c r="F4" s="148"/>
      <c r="G4" s="149"/>
    </row>
    <row r="5" spans="1:7" ht="15" customHeight="1" x14ac:dyDescent="0.2">
      <c r="B5" s="143"/>
      <c r="C5" s="143"/>
      <c r="D5" s="151"/>
      <c r="E5" s="105" t="s">
        <v>36</v>
      </c>
      <c r="F5" s="105" t="s">
        <v>37</v>
      </c>
      <c r="G5" s="105" t="s">
        <v>38</v>
      </c>
    </row>
    <row r="6" spans="1:7" ht="34" x14ac:dyDescent="0.2">
      <c r="B6" s="10" t="s">
        <v>18</v>
      </c>
      <c r="C6" s="142" t="s">
        <v>2</v>
      </c>
      <c r="D6" s="2" t="s">
        <v>49</v>
      </c>
      <c r="E6" s="37">
        <v>3</v>
      </c>
      <c r="F6" s="37"/>
      <c r="G6" s="45"/>
    </row>
    <row r="7" spans="1:7" ht="34" x14ac:dyDescent="0.2">
      <c r="B7" s="10" t="s">
        <v>18</v>
      </c>
      <c r="C7" s="144"/>
      <c r="D7" s="12" t="s">
        <v>50</v>
      </c>
      <c r="E7" s="46">
        <v>3</v>
      </c>
      <c r="F7" s="46"/>
      <c r="G7" s="47"/>
    </row>
    <row r="8" spans="1:7" ht="51" x14ac:dyDescent="0.2">
      <c r="B8" s="10" t="s">
        <v>18</v>
      </c>
      <c r="C8" s="144"/>
      <c r="D8" s="2" t="s">
        <v>51</v>
      </c>
      <c r="E8" s="37">
        <v>3</v>
      </c>
      <c r="F8" s="37"/>
      <c r="G8" s="45"/>
    </row>
    <row r="9" spans="1:7" ht="31.25" customHeight="1" x14ac:dyDescent="0.2">
      <c r="B9" s="10" t="s">
        <v>16</v>
      </c>
      <c r="C9" s="143"/>
      <c r="D9" s="18" t="s">
        <v>52</v>
      </c>
      <c r="E9" s="46">
        <v>3</v>
      </c>
      <c r="F9" s="46"/>
      <c r="G9" s="47"/>
    </row>
    <row r="10" spans="1:7" x14ac:dyDescent="0.2"/>
    <row r="11" spans="1:7" x14ac:dyDescent="0.2"/>
    <row r="12" spans="1:7" x14ac:dyDescent="0.2"/>
    <row r="13" spans="1:7" s="5" customFormat="1" x14ac:dyDescent="0.2"/>
  </sheetData>
  <sheetProtection algorithmName="SHA-512" hashValue="tzOwPNjvcnm7nl612AgjCMdTMZjzQz64NJIlsTSR4kE3x+Y3Zvogpv1DUQO0TySFeCOaa3PKlFrTkiOc2w8DOQ==" saltValue="c6K27QGJb6rR6AAHpcMKoQ==" spinCount="100000" sheet="1" selectLockedCells="1" selectUnlockedCells="1"/>
  <mergeCells count="6">
    <mergeCell ref="A1:D2"/>
    <mergeCell ref="C4:C5"/>
    <mergeCell ref="C6:C9"/>
    <mergeCell ref="E4:G4"/>
    <mergeCell ref="B4:B5"/>
    <mergeCell ref="D4:D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Group Box 1">
              <controlPr defaultSize="0" autoFill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7</xdr:col>
                    <xdr:colOff>12700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locked="0" defaultSize="0" autoFill="0" autoLine="0" autoPict="0">
                <anchor moveWithCells="1">
                  <from>
                    <xdr:col>4</xdr:col>
                    <xdr:colOff>330200</xdr:colOff>
                    <xdr:row>5</xdr:row>
                    <xdr:rowOff>63500</xdr:rowOff>
                  </from>
                  <to>
                    <xdr:col>4</xdr:col>
                    <xdr:colOff>558800</xdr:colOff>
                    <xdr:row>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Option Button 3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5</xdr:row>
                    <xdr:rowOff>63500</xdr:rowOff>
                  </from>
                  <to>
                    <xdr:col>6</xdr:col>
                    <xdr:colOff>533400</xdr:colOff>
                    <xdr:row>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Group Box 4">
              <controlPr defaultSize="0" autoFill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7</xdr:col>
                    <xdr:colOff>12700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Option Button 5">
              <controlPr locked="0" defaultSize="0" autoFill="0" autoLine="0" autoPict="0">
                <anchor moveWithCells="1">
                  <from>
                    <xdr:col>4</xdr:col>
                    <xdr:colOff>330200</xdr:colOff>
                    <xdr:row>6</xdr:row>
                    <xdr:rowOff>88900</xdr:rowOff>
                  </from>
                  <to>
                    <xdr:col>4</xdr:col>
                    <xdr:colOff>533400</xdr:colOff>
                    <xdr:row>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Option Button 6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6</xdr:row>
                    <xdr:rowOff>76200</xdr:rowOff>
                  </from>
                  <to>
                    <xdr:col>6</xdr:col>
                    <xdr:colOff>520700</xdr:colOff>
                    <xdr:row>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Group Box 7">
              <controlPr defaultSize="0" autoFill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7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Option Button 8">
              <controlPr locked="0" defaultSize="0" autoFill="0" autoLine="0" autoPict="0">
                <anchor moveWithCells="1">
                  <from>
                    <xdr:col>4</xdr:col>
                    <xdr:colOff>330200</xdr:colOff>
                    <xdr:row>7</xdr:row>
                    <xdr:rowOff>76200</xdr:rowOff>
                  </from>
                  <to>
                    <xdr:col>4</xdr:col>
                    <xdr:colOff>558800</xdr:colOff>
                    <xdr:row>7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Option Button 9">
              <controlPr locked="0" defaultSize="0" autoFill="0" autoLine="0" autoPict="0">
                <anchor moveWithCells="1">
                  <from>
                    <xdr:col>6</xdr:col>
                    <xdr:colOff>292100</xdr:colOff>
                    <xdr:row>7</xdr:row>
                    <xdr:rowOff>76200</xdr:rowOff>
                  </from>
                  <to>
                    <xdr:col>6</xdr:col>
                    <xdr:colOff>520700</xdr:colOff>
                    <xdr:row>7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Group Box 10">
              <controlPr defaultSize="0" autoFill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7</xdr:col>
                    <xdr:colOff>12700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Option Button 11">
              <controlPr locked="0" defaultSize="0" autoFill="0" autoLine="0" autoPict="0">
                <anchor moveWithCells="1">
                  <from>
                    <xdr:col>4</xdr:col>
                    <xdr:colOff>330200</xdr:colOff>
                    <xdr:row>8</xdr:row>
                    <xdr:rowOff>101600</xdr:rowOff>
                  </from>
                  <to>
                    <xdr:col>4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Option Button 12">
              <controlPr locked="0" defaultSize="0" autoFill="0" autoLine="0" autoPict="0">
                <anchor moveWithCells="1">
                  <from>
                    <xdr:col>6</xdr:col>
                    <xdr:colOff>292100</xdr:colOff>
                    <xdr:row>8</xdr:row>
                    <xdr:rowOff>101600</xdr:rowOff>
                  </from>
                  <to>
                    <xdr:col>6</xdr:col>
                    <xdr:colOff>520700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Option Button 13">
              <controlPr locked="0" defaultSize="0" autoFill="0" autoLine="0" autoPict="0">
                <anchor moveWithCells="1">
                  <from>
                    <xdr:col>5</xdr:col>
                    <xdr:colOff>330200</xdr:colOff>
                    <xdr:row>5</xdr:row>
                    <xdr:rowOff>63500</xdr:rowOff>
                  </from>
                  <to>
                    <xdr:col>5</xdr:col>
                    <xdr:colOff>558800</xdr:colOff>
                    <xdr:row>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Option Button 14">
              <controlPr locked="0" defaultSize="0" autoFill="0" autoLine="0" autoPict="0">
                <anchor moveWithCells="1">
                  <from>
                    <xdr:col>5</xdr:col>
                    <xdr:colOff>330200</xdr:colOff>
                    <xdr:row>6</xdr:row>
                    <xdr:rowOff>63500</xdr:rowOff>
                  </from>
                  <to>
                    <xdr:col>5</xdr:col>
                    <xdr:colOff>558800</xdr:colOff>
                    <xdr:row>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Option Button 15">
              <controlPr locked="0" defaultSize="0" autoFill="0" autoLine="0" autoPict="0">
                <anchor moveWithCells="1">
                  <from>
                    <xdr:col>5</xdr:col>
                    <xdr:colOff>317500</xdr:colOff>
                    <xdr:row>7</xdr:row>
                    <xdr:rowOff>165100</xdr:rowOff>
                  </from>
                  <to>
                    <xdr:col>5</xdr:col>
                    <xdr:colOff>546100</xdr:colOff>
                    <xdr:row>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Option Button 16">
              <controlPr locked="0" defaultSize="0" autoFill="0" autoLine="0" autoPict="0">
                <anchor moveWithCells="1">
                  <from>
                    <xdr:col>5</xdr:col>
                    <xdr:colOff>330200</xdr:colOff>
                    <xdr:row>8</xdr:row>
                    <xdr:rowOff>63500</xdr:rowOff>
                  </from>
                  <to>
                    <xdr:col>5</xdr:col>
                    <xdr:colOff>558800</xdr:colOff>
                    <xdr:row>8</xdr:row>
                    <xdr:rowOff>355600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1:M16"/>
  <sheetViews>
    <sheetView showGridLines="0" zoomScale="90" zoomScaleNormal="90" workbookViewId="0">
      <selection sqref="A1:D2"/>
    </sheetView>
  </sheetViews>
  <sheetFormatPr baseColWidth="10" defaultColWidth="0" defaultRowHeight="15" zeroHeight="1" x14ac:dyDescent="0.2"/>
  <cols>
    <col min="1" max="1" width="2.83203125" style="4" customWidth="1"/>
    <col min="2" max="2" width="15.5" style="4" hidden="1" customWidth="1"/>
    <col min="3" max="3" width="16" style="4" hidden="1" customWidth="1"/>
    <col min="4" max="4" width="70.5" style="4" customWidth="1"/>
    <col min="5" max="6" width="12.83203125" style="4" customWidth="1"/>
    <col min="7" max="7" width="12.1640625" style="4" customWidth="1"/>
    <col min="8" max="8" width="2.83203125" style="4" customWidth="1"/>
    <col min="9" max="9" width="11.5" style="4" hidden="1" customWidth="1"/>
    <col min="10" max="10" width="2.83203125" style="4" hidden="1" customWidth="1"/>
    <col min="11" max="13" width="0" style="4" hidden="1" customWidth="1"/>
    <col min="14" max="16384" width="11.5" style="4" hidden="1"/>
  </cols>
  <sheetData>
    <row r="1" spans="1:7" s="5" customFormat="1" x14ac:dyDescent="0.2">
      <c r="A1" s="152" t="s">
        <v>53</v>
      </c>
      <c r="B1" s="152"/>
      <c r="C1" s="152"/>
      <c r="D1" s="152"/>
    </row>
    <row r="2" spans="1:7" s="5" customFormat="1" x14ac:dyDescent="0.2">
      <c r="A2" s="152"/>
      <c r="B2" s="152"/>
      <c r="C2" s="152"/>
      <c r="D2" s="152"/>
    </row>
    <row r="3" spans="1:7" x14ac:dyDescent="0.2"/>
    <row r="4" spans="1:7" ht="15.75" customHeight="1" x14ac:dyDescent="0.2">
      <c r="B4" s="145" t="s">
        <v>19</v>
      </c>
      <c r="C4" s="142" t="s">
        <v>20</v>
      </c>
      <c r="D4" s="150" t="s">
        <v>42</v>
      </c>
      <c r="E4" s="147" t="s">
        <v>35</v>
      </c>
      <c r="F4" s="148"/>
      <c r="G4" s="149"/>
    </row>
    <row r="5" spans="1:7" ht="15" customHeight="1" x14ac:dyDescent="0.2">
      <c r="B5" s="145"/>
      <c r="C5" s="143"/>
      <c r="D5" s="151"/>
      <c r="E5" s="105" t="s">
        <v>36</v>
      </c>
      <c r="F5" s="105" t="s">
        <v>37</v>
      </c>
      <c r="G5" s="105" t="s">
        <v>38</v>
      </c>
    </row>
    <row r="6" spans="1:7" ht="31.5" customHeight="1" x14ac:dyDescent="0.2">
      <c r="B6" s="10" t="s">
        <v>13</v>
      </c>
      <c r="C6" s="142" t="s">
        <v>3</v>
      </c>
      <c r="D6" s="2" t="s">
        <v>54</v>
      </c>
      <c r="E6" s="37">
        <v>3</v>
      </c>
      <c r="F6" s="37"/>
      <c r="G6" s="45"/>
    </row>
    <row r="7" spans="1:7" ht="34" x14ac:dyDescent="0.2">
      <c r="B7" s="10" t="s">
        <v>13</v>
      </c>
      <c r="C7" s="144"/>
      <c r="D7" s="12" t="s">
        <v>55</v>
      </c>
      <c r="E7" s="46">
        <v>3</v>
      </c>
      <c r="F7" s="46"/>
      <c r="G7" s="47"/>
    </row>
    <row r="8" spans="1:7" ht="31.25" customHeight="1" x14ac:dyDescent="0.2">
      <c r="B8" s="10" t="s">
        <v>13</v>
      </c>
      <c r="C8" s="144"/>
      <c r="D8" s="2" t="s">
        <v>56</v>
      </c>
      <c r="E8" s="37">
        <v>3</v>
      </c>
      <c r="F8" s="37"/>
      <c r="G8" s="45"/>
    </row>
    <row r="9" spans="1:7" ht="34" x14ac:dyDescent="0.2">
      <c r="B9" s="10" t="s">
        <v>17</v>
      </c>
      <c r="C9" s="144"/>
      <c r="D9" s="12" t="s">
        <v>57</v>
      </c>
      <c r="E9" s="46">
        <v>3</v>
      </c>
      <c r="F9" s="46"/>
      <c r="G9" s="47"/>
    </row>
    <row r="10" spans="1:7" ht="34" x14ac:dyDescent="0.2">
      <c r="B10" s="10" t="s">
        <v>13</v>
      </c>
      <c r="C10" s="144"/>
      <c r="D10" s="2" t="s">
        <v>58</v>
      </c>
      <c r="E10" s="37">
        <v>3</v>
      </c>
      <c r="F10" s="37"/>
      <c r="G10" s="45"/>
    </row>
    <row r="11" spans="1:7" ht="34" x14ac:dyDescent="0.2">
      <c r="B11" s="10" t="s">
        <v>13</v>
      </c>
      <c r="C11" s="144"/>
      <c r="D11" s="18" t="s">
        <v>59</v>
      </c>
      <c r="E11" s="46">
        <v>3</v>
      </c>
      <c r="F11" s="46"/>
      <c r="G11" s="47"/>
    </row>
    <row r="12" spans="1:7" ht="34" x14ac:dyDescent="0.2">
      <c r="B12" s="10" t="s">
        <v>13</v>
      </c>
      <c r="C12" s="143"/>
      <c r="D12" s="2" t="s">
        <v>60</v>
      </c>
      <c r="E12" s="37">
        <v>3</v>
      </c>
      <c r="F12" s="37"/>
      <c r="G12" s="45"/>
    </row>
    <row r="13" spans="1:7" x14ac:dyDescent="0.2"/>
    <row r="14" spans="1:7" x14ac:dyDescent="0.2"/>
    <row r="15" spans="1:7" x14ac:dyDescent="0.2"/>
    <row r="16" spans="1:7" s="5" customFormat="1" x14ac:dyDescent="0.2"/>
  </sheetData>
  <sheetProtection algorithmName="SHA-512" hashValue="qfB9BPP49q5+vaSCSyGw/9jNESRNG97U2JprWTX2bzN6CXoIQ8caMku6do3lqlM0mjq0elrDE6PeTk4XdDdBSQ==" saltValue="ccTxo1vZkitkcLU3l+58sg==" spinCount="100000" sheet="1" selectLockedCells="1" selectUnlockedCells="1"/>
  <mergeCells count="6">
    <mergeCell ref="C6:C12"/>
    <mergeCell ref="A1:D2"/>
    <mergeCell ref="E4:G4"/>
    <mergeCell ref="B4:B5"/>
    <mergeCell ref="D4:D5"/>
    <mergeCell ref="C4:C5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Group Box 1">
              <controlPr defaultSize="0" autoFill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Option Button 2">
              <controlPr locked="0" defaultSize="0" autoFill="0" autoLine="0" autoPict="0">
                <anchor moveWithCells="1">
                  <from>
                    <xdr:col>4</xdr:col>
                    <xdr:colOff>330200</xdr:colOff>
                    <xdr:row>5</xdr:row>
                    <xdr:rowOff>50800</xdr:rowOff>
                  </from>
                  <to>
                    <xdr:col>4</xdr:col>
                    <xdr:colOff>520700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Option Button 3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5</xdr:row>
                    <xdr:rowOff>50800</xdr:rowOff>
                  </from>
                  <to>
                    <xdr:col>6</xdr:col>
                    <xdr:colOff>495300</xdr:colOff>
                    <xdr:row>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Group Box 4">
              <controlPr defaultSize="0" autoFill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Option Button 5">
              <controlPr locked="0" defaultSize="0" autoFill="0" autoLine="0" autoPict="0">
                <anchor moveWithCells="1">
                  <from>
                    <xdr:col>4</xdr:col>
                    <xdr:colOff>330200</xdr:colOff>
                    <xdr:row>6</xdr:row>
                    <xdr:rowOff>139700</xdr:rowOff>
                  </from>
                  <to>
                    <xdr:col>4</xdr:col>
                    <xdr:colOff>558800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Option Button 6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6</xdr:row>
                    <xdr:rowOff>165100</xdr:rowOff>
                  </from>
                  <to>
                    <xdr:col>6</xdr:col>
                    <xdr:colOff>533400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Group Box 7">
              <controlPr defaultSize="0" autoFill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Option Button 8">
              <controlPr locked="0" defaultSize="0" autoFill="0" autoLine="0" autoPict="0">
                <anchor moveWithCells="1">
                  <from>
                    <xdr:col>4</xdr:col>
                    <xdr:colOff>330200</xdr:colOff>
                    <xdr:row>7</xdr:row>
                    <xdr:rowOff>63500</xdr:rowOff>
                  </from>
                  <to>
                    <xdr:col>4</xdr:col>
                    <xdr:colOff>520700</xdr:colOff>
                    <xdr:row>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Option Button 9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7</xdr:row>
                    <xdr:rowOff>63500</xdr:rowOff>
                  </from>
                  <to>
                    <xdr:col>6</xdr:col>
                    <xdr:colOff>495300</xdr:colOff>
                    <xdr:row>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Group Box 10">
              <controlPr defaultSize="0" autoFill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Option Button 11">
              <controlPr locked="0" defaultSize="0" autoFill="0" autoLine="0" autoPict="0">
                <anchor moveWithCells="1">
                  <from>
                    <xdr:col>4</xdr:col>
                    <xdr:colOff>317500</xdr:colOff>
                    <xdr:row>8</xdr:row>
                    <xdr:rowOff>139700</xdr:rowOff>
                  </from>
                  <to>
                    <xdr:col>4</xdr:col>
                    <xdr:colOff>520700</xdr:colOff>
                    <xdr:row>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Option Button 12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8</xdr:row>
                    <xdr:rowOff>139700</xdr:rowOff>
                  </from>
                  <to>
                    <xdr:col>6</xdr:col>
                    <xdr:colOff>520700</xdr:colOff>
                    <xdr:row>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Group Box 13">
              <controlPr defaultSize="0" autoFill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Option Button 14">
              <controlPr locked="0" defaultSize="0" autoFill="0" autoLine="0" autoPict="0">
                <anchor moveWithCells="1">
                  <from>
                    <xdr:col>4</xdr:col>
                    <xdr:colOff>317500</xdr:colOff>
                    <xdr:row>9</xdr:row>
                    <xdr:rowOff>101600</xdr:rowOff>
                  </from>
                  <to>
                    <xdr:col>4</xdr:col>
                    <xdr:colOff>558800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Option Button 15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9</xdr:row>
                    <xdr:rowOff>101600</xdr:rowOff>
                  </from>
                  <to>
                    <xdr:col>6</xdr:col>
                    <xdr:colOff>558800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Group Box 16">
              <controlPr defaultSize="0" autoFill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Option Button 17">
              <controlPr locked="0" defaultSize="0" autoFill="0" autoLine="0" autoPict="0">
                <anchor moveWithCells="1">
                  <from>
                    <xdr:col>4</xdr:col>
                    <xdr:colOff>330200</xdr:colOff>
                    <xdr:row>10</xdr:row>
                    <xdr:rowOff>63500</xdr:rowOff>
                  </from>
                  <to>
                    <xdr:col>4</xdr:col>
                    <xdr:colOff>558800</xdr:colOff>
                    <xdr:row>10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0" name="Option Button 18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10</xdr:row>
                    <xdr:rowOff>63500</xdr:rowOff>
                  </from>
                  <to>
                    <xdr:col>6</xdr:col>
                    <xdr:colOff>533400</xdr:colOff>
                    <xdr:row>10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1" name="Group Box 19">
              <controlPr defaultSize="0" autoFill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Option Button 20">
              <controlPr locked="0" defaultSize="0" autoFill="0" autoLine="0" autoPict="0">
                <anchor moveWithCells="1">
                  <from>
                    <xdr:col>4</xdr:col>
                    <xdr:colOff>330200</xdr:colOff>
                    <xdr:row>11</xdr:row>
                    <xdr:rowOff>63500</xdr:rowOff>
                  </from>
                  <to>
                    <xdr:col>4</xdr:col>
                    <xdr:colOff>520700</xdr:colOff>
                    <xdr:row>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3" name="Option Button 21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11</xdr:row>
                    <xdr:rowOff>76200</xdr:rowOff>
                  </from>
                  <to>
                    <xdr:col>6</xdr:col>
                    <xdr:colOff>482600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Option Button 22">
              <controlPr locked="0" defaultSize="0" autoFill="0" autoLine="0" autoPict="0">
                <anchor moveWithCells="1">
                  <from>
                    <xdr:col>5</xdr:col>
                    <xdr:colOff>330200</xdr:colOff>
                    <xdr:row>5</xdr:row>
                    <xdr:rowOff>50800</xdr:rowOff>
                  </from>
                  <to>
                    <xdr:col>5</xdr:col>
                    <xdr:colOff>520700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5" name="Option Button 23">
              <controlPr locked="0" defaultSize="0" autoFill="0" autoLine="0" autoPict="0">
                <anchor moveWithCells="1">
                  <from>
                    <xdr:col>5</xdr:col>
                    <xdr:colOff>330200</xdr:colOff>
                    <xdr:row>6</xdr:row>
                    <xdr:rowOff>50800</xdr:rowOff>
                  </from>
                  <to>
                    <xdr:col>5</xdr:col>
                    <xdr:colOff>520700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6" name="Option Button 24">
              <controlPr locked="0" defaultSize="0" autoFill="0" autoLine="0" autoPict="0">
                <anchor moveWithCells="1">
                  <from>
                    <xdr:col>5</xdr:col>
                    <xdr:colOff>330200</xdr:colOff>
                    <xdr:row>7</xdr:row>
                    <xdr:rowOff>50800</xdr:rowOff>
                  </from>
                  <to>
                    <xdr:col>5</xdr:col>
                    <xdr:colOff>520700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7" name="Option Button 25">
              <controlPr locked="0" defaultSize="0" autoFill="0" autoLine="0" autoPict="0">
                <anchor moveWithCells="1">
                  <from>
                    <xdr:col>5</xdr:col>
                    <xdr:colOff>330200</xdr:colOff>
                    <xdr:row>8</xdr:row>
                    <xdr:rowOff>139700</xdr:rowOff>
                  </from>
                  <to>
                    <xdr:col>5</xdr:col>
                    <xdr:colOff>520700</xdr:colOff>
                    <xdr:row>8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8" name="Option Button 26">
              <controlPr locked="0" defaultSize="0" autoFill="0" autoLine="0" autoPict="0">
                <anchor moveWithCells="1">
                  <from>
                    <xdr:col>5</xdr:col>
                    <xdr:colOff>330200</xdr:colOff>
                    <xdr:row>9</xdr:row>
                    <xdr:rowOff>50800</xdr:rowOff>
                  </from>
                  <to>
                    <xdr:col>5</xdr:col>
                    <xdr:colOff>520700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9" name="Option Button 27">
              <controlPr locked="0" defaultSize="0" autoFill="0" autoLine="0" autoPict="0">
                <anchor moveWithCells="1">
                  <from>
                    <xdr:col>5</xdr:col>
                    <xdr:colOff>330200</xdr:colOff>
                    <xdr:row>10</xdr:row>
                    <xdr:rowOff>50800</xdr:rowOff>
                  </from>
                  <to>
                    <xdr:col>5</xdr:col>
                    <xdr:colOff>520700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0" name="Option Button 28">
              <controlPr locked="0" defaultSize="0" autoFill="0" autoLine="0" autoPict="0">
                <anchor moveWithCells="1">
                  <from>
                    <xdr:col>5</xdr:col>
                    <xdr:colOff>330200</xdr:colOff>
                    <xdr:row>11</xdr:row>
                    <xdr:rowOff>50800</xdr:rowOff>
                  </from>
                  <to>
                    <xdr:col>5</xdr:col>
                    <xdr:colOff>520700</xdr:colOff>
                    <xdr:row>11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M14"/>
  <sheetViews>
    <sheetView showGridLines="0" showRowColHeaders="0" zoomScale="90" zoomScaleNormal="90" workbookViewId="0">
      <selection sqref="A1:G2"/>
    </sheetView>
  </sheetViews>
  <sheetFormatPr baseColWidth="10" defaultColWidth="0" defaultRowHeight="15" zeroHeight="1" x14ac:dyDescent="0.2"/>
  <cols>
    <col min="1" max="1" width="2.83203125" style="4" customWidth="1"/>
    <col min="2" max="2" width="11.5" style="4" hidden="1" customWidth="1"/>
    <col min="3" max="3" width="15.1640625" style="4" hidden="1" customWidth="1"/>
    <col min="4" max="4" width="67.83203125" style="4" customWidth="1"/>
    <col min="5" max="6" width="12.5" style="4" customWidth="1"/>
    <col min="7" max="7" width="11.83203125" style="4" customWidth="1"/>
    <col min="8" max="8" width="2.83203125" style="4" customWidth="1"/>
    <col min="9" max="9" width="11.5" style="4" hidden="1" customWidth="1"/>
    <col min="10" max="10" width="2.83203125" style="4" hidden="1" customWidth="1"/>
    <col min="11" max="13" width="0" style="4" hidden="1" customWidth="1"/>
    <col min="14" max="16384" width="11.5" style="4" hidden="1"/>
  </cols>
  <sheetData>
    <row r="1" spans="1:7" s="5" customFormat="1" ht="14.5" customHeight="1" x14ac:dyDescent="0.2">
      <c r="A1" s="154" t="s">
        <v>61</v>
      </c>
      <c r="B1" s="154"/>
      <c r="C1" s="154"/>
      <c r="D1" s="154"/>
      <c r="E1" s="154"/>
      <c r="F1" s="154"/>
      <c r="G1" s="154"/>
    </row>
    <row r="2" spans="1:7" s="5" customFormat="1" ht="14.5" customHeight="1" x14ac:dyDescent="0.2">
      <c r="A2" s="154"/>
      <c r="B2" s="154"/>
      <c r="C2" s="154"/>
      <c r="D2" s="154"/>
      <c r="E2" s="154"/>
      <c r="F2" s="154"/>
      <c r="G2" s="154"/>
    </row>
    <row r="3" spans="1:7" x14ac:dyDescent="0.2"/>
    <row r="4" spans="1:7" ht="15" customHeight="1" x14ac:dyDescent="0.2">
      <c r="B4" s="145" t="s">
        <v>19</v>
      </c>
      <c r="C4" s="145" t="s">
        <v>20</v>
      </c>
      <c r="D4" s="153" t="s">
        <v>25</v>
      </c>
      <c r="E4" s="134" t="s">
        <v>22</v>
      </c>
      <c r="F4" s="134"/>
      <c r="G4" s="134"/>
    </row>
    <row r="5" spans="1:7" ht="15" customHeight="1" x14ac:dyDescent="0.2">
      <c r="B5" s="145"/>
      <c r="C5" s="145"/>
      <c r="D5" s="153"/>
      <c r="E5" s="17" t="s">
        <v>11</v>
      </c>
      <c r="F5" s="17" t="s">
        <v>26</v>
      </c>
      <c r="G5" s="17" t="s">
        <v>12</v>
      </c>
    </row>
    <row r="6" spans="1:7" ht="33" customHeight="1" x14ac:dyDescent="0.2">
      <c r="B6" s="10" t="s">
        <v>13</v>
      </c>
      <c r="C6" s="145" t="s">
        <v>4</v>
      </c>
      <c r="D6" s="11" t="s">
        <v>62</v>
      </c>
      <c r="E6" s="37">
        <v>3</v>
      </c>
      <c r="F6" s="37"/>
      <c r="G6" s="37"/>
    </row>
    <row r="7" spans="1:7" ht="33" customHeight="1" x14ac:dyDescent="0.2">
      <c r="B7" s="10" t="s">
        <v>15</v>
      </c>
      <c r="C7" s="145"/>
      <c r="D7" s="18" t="s">
        <v>66</v>
      </c>
      <c r="E7" s="94">
        <v>3</v>
      </c>
      <c r="F7" s="94"/>
      <c r="G7" s="94"/>
    </row>
    <row r="8" spans="1:7" ht="33.5" customHeight="1" x14ac:dyDescent="0.2">
      <c r="B8" s="10" t="s">
        <v>15</v>
      </c>
      <c r="C8" s="145"/>
      <c r="D8" s="11" t="s">
        <v>63</v>
      </c>
      <c r="E8" s="37">
        <v>3</v>
      </c>
      <c r="F8" s="37"/>
      <c r="G8" s="37"/>
    </row>
    <row r="9" spans="1:7" ht="30" customHeight="1" x14ac:dyDescent="0.2">
      <c r="B9" s="10" t="s">
        <v>15</v>
      </c>
      <c r="C9" s="145"/>
      <c r="D9" s="18" t="s">
        <v>64</v>
      </c>
      <c r="E9" s="94">
        <v>3</v>
      </c>
      <c r="F9" s="94"/>
      <c r="G9" s="94"/>
    </row>
    <row r="10" spans="1:7" ht="30" customHeight="1" x14ac:dyDescent="0.2">
      <c r="B10" s="10" t="s">
        <v>13</v>
      </c>
      <c r="C10" s="145"/>
      <c r="D10" s="2" t="s">
        <v>65</v>
      </c>
      <c r="E10" s="37">
        <v>3</v>
      </c>
      <c r="F10" s="37"/>
      <c r="G10" s="37"/>
    </row>
    <row r="11" spans="1:7" x14ac:dyDescent="0.2"/>
    <row r="12" spans="1:7" x14ac:dyDescent="0.2"/>
    <row r="13" spans="1:7" x14ac:dyDescent="0.2"/>
    <row r="14" spans="1:7" s="5" customFormat="1" x14ac:dyDescent="0.2"/>
  </sheetData>
  <sheetProtection algorithmName="SHA-512" hashValue="SIan8B11SVWQsS1CXfj00fdo7uUu7XDtmYvatemCHQvZhu2eB0y9zpwyYgiwEsS+HaocygjXCdcYGd5E9K6qew==" saltValue="RuaWPvG6qe/bhTqNQHKwZg==" spinCount="100000" sheet="1" selectLockedCells="1" selectUnlockedCells="1"/>
  <mergeCells count="6">
    <mergeCell ref="A1:G2"/>
    <mergeCell ref="E4:G4"/>
    <mergeCell ref="C6:C10"/>
    <mergeCell ref="B4:B5"/>
    <mergeCell ref="C4:C5"/>
    <mergeCell ref="D4:D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Group Box 1">
              <controlPr defaultSize="0" autoFill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7</xdr:col>
                    <xdr:colOff>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locked="0" defaultSize="0" autoFill="0" autoLine="0" autoPict="0">
                <anchor moveWithCells="1">
                  <from>
                    <xdr:col>4</xdr:col>
                    <xdr:colOff>330200</xdr:colOff>
                    <xdr:row>5</xdr:row>
                    <xdr:rowOff>76200</xdr:rowOff>
                  </from>
                  <to>
                    <xdr:col>4</xdr:col>
                    <xdr:colOff>558800</xdr:colOff>
                    <xdr:row>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Option Button 3">
              <controlPr locked="0" defaultSize="0" autoFill="0" autoLine="0" autoPict="0">
                <anchor moveWithCells="1">
                  <from>
                    <xdr:col>6</xdr:col>
                    <xdr:colOff>292100</xdr:colOff>
                    <xdr:row>5</xdr:row>
                    <xdr:rowOff>76200</xdr:rowOff>
                  </from>
                  <to>
                    <xdr:col>6</xdr:col>
                    <xdr:colOff>508000</xdr:colOff>
                    <xdr:row>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Group Box 4">
              <controlPr defaultSize="0" autoFill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Option Button 5">
              <controlPr locked="0" defaultSize="0" autoFill="0" autoLine="0" autoPict="0">
                <anchor moveWithCells="1">
                  <from>
                    <xdr:col>4</xdr:col>
                    <xdr:colOff>330200</xdr:colOff>
                    <xdr:row>6</xdr:row>
                    <xdr:rowOff>101600</xdr:rowOff>
                  </from>
                  <to>
                    <xdr:col>4</xdr:col>
                    <xdr:colOff>571500</xdr:colOff>
                    <xdr:row>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Option Button 6">
              <controlPr locked="0" defaultSize="0" autoFill="0" autoLine="0" autoPict="0">
                <anchor moveWithCells="1">
                  <from>
                    <xdr:col>6</xdr:col>
                    <xdr:colOff>292100</xdr:colOff>
                    <xdr:row>6</xdr:row>
                    <xdr:rowOff>101600</xdr:rowOff>
                  </from>
                  <to>
                    <xdr:col>6</xdr:col>
                    <xdr:colOff>533400</xdr:colOff>
                    <xdr:row>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Group Box 7">
              <controlPr defaultSize="0" autoFill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Option Button 8">
              <controlPr locked="0" defaultSize="0" autoFill="0" autoLine="0" autoPict="0">
                <anchor moveWithCells="1">
                  <from>
                    <xdr:col>4</xdr:col>
                    <xdr:colOff>330200</xdr:colOff>
                    <xdr:row>7</xdr:row>
                    <xdr:rowOff>76200</xdr:rowOff>
                  </from>
                  <to>
                    <xdr:col>4</xdr:col>
                    <xdr:colOff>533400</xdr:colOff>
                    <xdr:row>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Option Button 9">
              <controlPr locked="0" defaultSize="0" autoFill="0" autoLine="0" autoPict="0">
                <anchor moveWithCells="1">
                  <from>
                    <xdr:col>6</xdr:col>
                    <xdr:colOff>292100</xdr:colOff>
                    <xdr:row>7</xdr:row>
                    <xdr:rowOff>88900</xdr:rowOff>
                  </from>
                  <to>
                    <xdr:col>6</xdr:col>
                    <xdr:colOff>495300</xdr:colOff>
                    <xdr:row>7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Group Box 11">
              <controlPr defaultSize="0" autoFill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Option Button 12">
              <controlPr locked="0" defaultSize="0" autoFill="0" autoLine="0" autoPict="0">
                <anchor moveWithCells="1">
                  <from>
                    <xdr:col>4</xdr:col>
                    <xdr:colOff>330200</xdr:colOff>
                    <xdr:row>8</xdr:row>
                    <xdr:rowOff>76200</xdr:rowOff>
                  </from>
                  <to>
                    <xdr:col>4</xdr:col>
                    <xdr:colOff>520700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Option Button 13">
              <controlPr locked="0" defaultSize="0" autoFill="0" autoLine="0" autoPict="0">
                <anchor moveWithCells="1">
                  <from>
                    <xdr:col>6</xdr:col>
                    <xdr:colOff>292100</xdr:colOff>
                    <xdr:row>8</xdr:row>
                    <xdr:rowOff>88900</xdr:rowOff>
                  </from>
                  <to>
                    <xdr:col>6</xdr:col>
                    <xdr:colOff>482600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6" name="Group Box 14">
              <controlPr defaultSize="0" autoFill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7" name="Option Button 15">
              <controlPr locked="0" defaultSize="0" autoFill="0" autoLine="0" autoPict="0">
                <anchor moveWithCells="1">
                  <from>
                    <xdr:col>4</xdr:col>
                    <xdr:colOff>330200</xdr:colOff>
                    <xdr:row>9</xdr:row>
                    <xdr:rowOff>76200</xdr:rowOff>
                  </from>
                  <to>
                    <xdr:col>4</xdr:col>
                    <xdr:colOff>520700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8" name="Option Button 16">
              <controlPr locked="0" defaultSize="0" autoFill="0" autoLine="0" autoPict="0">
                <anchor moveWithCells="1">
                  <from>
                    <xdr:col>6</xdr:col>
                    <xdr:colOff>292100</xdr:colOff>
                    <xdr:row>9</xdr:row>
                    <xdr:rowOff>76200</xdr:rowOff>
                  </from>
                  <to>
                    <xdr:col>6</xdr:col>
                    <xdr:colOff>482600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9" name="Option Button 17">
              <controlPr locked="0" defaultSize="0" autoFill="0" autoLine="0" autoPict="0">
                <anchor moveWithCells="1">
                  <from>
                    <xdr:col>5</xdr:col>
                    <xdr:colOff>330200</xdr:colOff>
                    <xdr:row>5</xdr:row>
                    <xdr:rowOff>76200</xdr:rowOff>
                  </from>
                  <to>
                    <xdr:col>5</xdr:col>
                    <xdr:colOff>558800</xdr:colOff>
                    <xdr:row>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0" name="Option Button 18">
              <controlPr locked="0" defaultSize="0" autoFill="0" autoLine="0" autoPict="0">
                <anchor moveWithCells="1">
                  <from>
                    <xdr:col>5</xdr:col>
                    <xdr:colOff>330200</xdr:colOff>
                    <xdr:row>6</xdr:row>
                    <xdr:rowOff>76200</xdr:rowOff>
                  </from>
                  <to>
                    <xdr:col>5</xdr:col>
                    <xdr:colOff>558800</xdr:colOff>
                    <xdr:row>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1" name="Option Button 19">
              <controlPr locked="0" defaultSize="0" autoFill="0" autoLine="0" autoPict="0">
                <anchor moveWithCells="1">
                  <from>
                    <xdr:col>5</xdr:col>
                    <xdr:colOff>330200</xdr:colOff>
                    <xdr:row>7</xdr:row>
                    <xdr:rowOff>76200</xdr:rowOff>
                  </from>
                  <to>
                    <xdr:col>5</xdr:col>
                    <xdr:colOff>558800</xdr:colOff>
                    <xdr:row>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2" name="Option Button 20">
              <controlPr locked="0" defaultSize="0" autoFill="0" autoLine="0" autoPict="0">
                <anchor moveWithCells="1">
                  <from>
                    <xdr:col>5</xdr:col>
                    <xdr:colOff>330200</xdr:colOff>
                    <xdr:row>8</xdr:row>
                    <xdr:rowOff>76200</xdr:rowOff>
                  </from>
                  <to>
                    <xdr:col>5</xdr:col>
                    <xdr:colOff>558800</xdr:colOff>
                    <xdr:row>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3" name="Option Button 21">
              <controlPr locked="0" defaultSize="0" autoFill="0" autoLine="0" autoPict="0">
                <anchor moveWithCells="1">
                  <from>
                    <xdr:col>5</xdr:col>
                    <xdr:colOff>330200</xdr:colOff>
                    <xdr:row>9</xdr:row>
                    <xdr:rowOff>76200</xdr:rowOff>
                  </from>
                  <to>
                    <xdr:col>5</xdr:col>
                    <xdr:colOff>558800</xdr:colOff>
                    <xdr:row>9</xdr:row>
                    <xdr:rowOff>368300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1:M14"/>
  <sheetViews>
    <sheetView showGridLines="0" showRowColHeaders="0" zoomScaleNormal="100" workbookViewId="0">
      <selection sqref="A1:D2"/>
    </sheetView>
  </sheetViews>
  <sheetFormatPr baseColWidth="10" defaultColWidth="0" defaultRowHeight="15" zeroHeight="1" x14ac:dyDescent="0.2"/>
  <cols>
    <col min="1" max="1" width="2.83203125" style="4" customWidth="1"/>
    <col min="2" max="2" width="11.5" style="4" hidden="1" customWidth="1"/>
    <col min="3" max="3" width="15.5" style="4" hidden="1" customWidth="1"/>
    <col min="4" max="4" width="61.5" style="4" customWidth="1"/>
    <col min="5" max="7" width="12.1640625" style="4" customWidth="1"/>
    <col min="8" max="8" width="2.83203125" style="4" customWidth="1"/>
    <col min="9" max="9" width="11.5" style="4" hidden="1" customWidth="1"/>
    <col min="10" max="10" width="2.83203125" style="4" hidden="1" customWidth="1"/>
    <col min="11" max="13" width="0" style="4" hidden="1" customWidth="1"/>
    <col min="14" max="16384" width="11.5" style="4" hidden="1"/>
  </cols>
  <sheetData>
    <row r="1" spans="1:7" s="5" customFormat="1" x14ac:dyDescent="0.2">
      <c r="A1" s="138" t="s">
        <v>67</v>
      </c>
      <c r="B1" s="138"/>
      <c r="C1" s="138"/>
      <c r="D1" s="138"/>
    </row>
    <row r="2" spans="1:7" s="5" customFormat="1" x14ac:dyDescent="0.2">
      <c r="A2" s="138"/>
      <c r="B2" s="138"/>
      <c r="C2" s="138"/>
      <c r="D2" s="138"/>
    </row>
    <row r="3" spans="1:7" x14ac:dyDescent="0.2"/>
    <row r="4" spans="1:7" ht="16" x14ac:dyDescent="0.2">
      <c r="B4" s="145" t="s">
        <v>19</v>
      </c>
      <c r="C4" s="145" t="s">
        <v>20</v>
      </c>
      <c r="D4" s="150" t="s">
        <v>42</v>
      </c>
      <c r="E4" s="147" t="s">
        <v>35</v>
      </c>
      <c r="F4" s="148"/>
      <c r="G4" s="149"/>
    </row>
    <row r="5" spans="1:7" ht="14.5" customHeight="1" x14ac:dyDescent="0.2">
      <c r="B5" s="145"/>
      <c r="C5" s="145"/>
      <c r="D5" s="151"/>
      <c r="E5" s="105" t="s">
        <v>36</v>
      </c>
      <c r="F5" s="105" t="s">
        <v>37</v>
      </c>
      <c r="G5" s="105" t="s">
        <v>38</v>
      </c>
    </row>
    <row r="6" spans="1:7" ht="34" x14ac:dyDescent="0.2">
      <c r="B6" s="10" t="s">
        <v>13</v>
      </c>
      <c r="C6" s="145" t="s">
        <v>5</v>
      </c>
      <c r="D6" s="11" t="s">
        <v>68</v>
      </c>
      <c r="E6" s="37">
        <v>3</v>
      </c>
      <c r="F6" s="37"/>
      <c r="G6" s="37"/>
    </row>
    <row r="7" spans="1:7" ht="30" customHeight="1" x14ac:dyDescent="0.2">
      <c r="B7" s="10" t="s">
        <v>15</v>
      </c>
      <c r="C7" s="145"/>
      <c r="D7" s="18" t="s">
        <v>69</v>
      </c>
      <c r="E7" s="94">
        <v>3</v>
      </c>
      <c r="F7" s="94"/>
      <c r="G7" s="94"/>
    </row>
    <row r="8" spans="1:7" ht="30" customHeight="1" x14ac:dyDescent="0.2">
      <c r="B8" s="10" t="s">
        <v>15</v>
      </c>
      <c r="C8" s="145"/>
      <c r="D8" s="2" t="s">
        <v>70</v>
      </c>
      <c r="E8" s="37">
        <v>3</v>
      </c>
      <c r="F8" s="37"/>
      <c r="G8" s="37"/>
    </row>
    <row r="9" spans="1:7" ht="51" x14ac:dyDescent="0.2">
      <c r="B9" s="10" t="s">
        <v>13</v>
      </c>
      <c r="C9" s="145"/>
      <c r="D9" s="12" t="s">
        <v>71</v>
      </c>
      <c r="E9" s="94">
        <v>3</v>
      </c>
      <c r="F9" s="94"/>
      <c r="G9" s="94"/>
    </row>
    <row r="10" spans="1:7" ht="34" x14ac:dyDescent="0.2">
      <c r="B10" s="10" t="s">
        <v>15</v>
      </c>
      <c r="C10" s="145"/>
      <c r="D10" s="11" t="s">
        <v>72</v>
      </c>
      <c r="E10" s="37">
        <v>3</v>
      </c>
      <c r="F10" s="37"/>
      <c r="G10" s="37"/>
    </row>
    <row r="11" spans="1:7" x14ac:dyDescent="0.2"/>
    <row r="12" spans="1:7" x14ac:dyDescent="0.2"/>
    <row r="13" spans="1:7" x14ac:dyDescent="0.2"/>
    <row r="14" spans="1:7" s="5" customFormat="1" x14ac:dyDescent="0.2"/>
  </sheetData>
  <sheetProtection algorithmName="SHA-512" hashValue="kMCJzYbyYL2Y5WJfOvJP3PGAb1YqdOfpb9XAZ1wE27UR+7dz+u5a+S62GO6OeRMCYDrjG9OAhWVqmmvujgMxYg==" saltValue="MSzfIWLjKSDMqdJTHeBW+g==" spinCount="100000" sheet="1" selectLockedCells="1" selectUnlockedCells="1"/>
  <mergeCells count="6">
    <mergeCell ref="A1:D2"/>
    <mergeCell ref="E4:G4"/>
    <mergeCell ref="C6:C10"/>
    <mergeCell ref="B4:B5"/>
    <mergeCell ref="C4:C5"/>
    <mergeCell ref="D4:D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Group Box 1">
              <controlPr defaultSize="0" autoFill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2">
              <controlPr defaultSize="0" autoFill="0" autoLine="0" autoPict="0">
                <anchor moveWithCells="1">
                  <from>
                    <xdr:col>4</xdr:col>
                    <xdr:colOff>292100</xdr:colOff>
                    <xdr:row>5</xdr:row>
                    <xdr:rowOff>38100</xdr:rowOff>
                  </from>
                  <to>
                    <xdr:col>4</xdr:col>
                    <xdr:colOff>546100</xdr:colOff>
                    <xdr:row>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Option Button 3">
              <controlPr defaultSize="0" autoFill="0" autoLine="0" autoPict="0">
                <anchor moveWithCells="1">
                  <from>
                    <xdr:col>6</xdr:col>
                    <xdr:colOff>292100</xdr:colOff>
                    <xdr:row>5</xdr:row>
                    <xdr:rowOff>38100</xdr:rowOff>
                  </from>
                  <to>
                    <xdr:col>6</xdr:col>
                    <xdr:colOff>558800</xdr:colOff>
                    <xdr:row>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7" name="Group Box 7">
              <controlPr defaultSize="0" autoFill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8" name="Option Button 8">
              <controlPr defaultSize="0" autoFill="0" autoLine="0" autoPict="0">
                <anchor moveWithCells="1">
                  <from>
                    <xdr:col>4</xdr:col>
                    <xdr:colOff>304800</xdr:colOff>
                    <xdr:row>6</xdr:row>
                    <xdr:rowOff>76200</xdr:rowOff>
                  </from>
                  <to>
                    <xdr:col>4</xdr:col>
                    <xdr:colOff>520700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9" name="Option Button 9">
              <controlPr defaultSize="0" autoFill="0" autoLine="0" autoPict="0">
                <anchor moveWithCells="1">
                  <from>
                    <xdr:col>6</xdr:col>
                    <xdr:colOff>292100</xdr:colOff>
                    <xdr:row>6</xdr:row>
                    <xdr:rowOff>63500</xdr:rowOff>
                  </from>
                  <to>
                    <xdr:col>6</xdr:col>
                    <xdr:colOff>495300</xdr:colOff>
                    <xdr:row>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0" name="Group Box 10">
              <controlPr defaultSize="0" autoFill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1" name="Option Button 11">
              <controlPr defaultSize="0" autoFill="0" autoLine="0" autoPict="0">
                <anchor moveWithCells="1">
                  <from>
                    <xdr:col>4</xdr:col>
                    <xdr:colOff>304800</xdr:colOff>
                    <xdr:row>7</xdr:row>
                    <xdr:rowOff>63500</xdr:rowOff>
                  </from>
                  <to>
                    <xdr:col>4</xdr:col>
                    <xdr:colOff>520700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2" name="Option Button 12">
              <controlPr defaultSize="0" autoFill="0" autoLine="0" autoPict="0">
                <anchor moveWithCells="1">
                  <from>
                    <xdr:col>6</xdr:col>
                    <xdr:colOff>292100</xdr:colOff>
                    <xdr:row>7</xdr:row>
                    <xdr:rowOff>63500</xdr:rowOff>
                  </from>
                  <to>
                    <xdr:col>6</xdr:col>
                    <xdr:colOff>520700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3" name="Group Box 13">
              <controlPr defaultSize="0" autoFill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4" name="Option Button 14">
              <controlPr defaultSize="0" autoFill="0" autoLine="0" autoPict="0">
                <anchor moveWithCells="1">
                  <from>
                    <xdr:col>4</xdr:col>
                    <xdr:colOff>304800</xdr:colOff>
                    <xdr:row>8</xdr:row>
                    <xdr:rowOff>0</xdr:rowOff>
                  </from>
                  <to>
                    <xdr:col>4</xdr:col>
                    <xdr:colOff>520700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5" name="Option Button 15">
              <controlPr defaultSize="0" autoFill="0" autoLine="0" autoPict="0">
                <anchor moveWithCells="1">
                  <from>
                    <xdr:col>6</xdr:col>
                    <xdr:colOff>292100</xdr:colOff>
                    <xdr:row>8</xdr:row>
                    <xdr:rowOff>0</xdr:rowOff>
                  </from>
                  <to>
                    <xdr:col>6</xdr:col>
                    <xdr:colOff>558800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16" name="Group Box 23">
              <controlPr defaultSize="0" autoFill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17" name="Option Button 24">
              <controlPr defaultSize="0" autoFill="0" autoLine="0" autoPict="0">
                <anchor moveWithCells="1">
                  <from>
                    <xdr:col>4</xdr:col>
                    <xdr:colOff>292100</xdr:colOff>
                    <xdr:row>9</xdr:row>
                    <xdr:rowOff>0</xdr:rowOff>
                  </from>
                  <to>
                    <xdr:col>4</xdr:col>
                    <xdr:colOff>520700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18" name="Option Button 25">
              <controlPr defaultSize="0" autoFill="0" autoLine="0" autoPict="0">
                <anchor moveWithCells="1">
                  <from>
                    <xdr:col>6</xdr:col>
                    <xdr:colOff>292100</xdr:colOff>
                    <xdr:row>9</xdr:row>
                    <xdr:rowOff>0</xdr:rowOff>
                  </from>
                  <to>
                    <xdr:col>6</xdr:col>
                    <xdr:colOff>520700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19" name="Option Button 27">
              <controlPr defaultSize="0" autoFill="0" autoLine="0" autoPict="0">
                <anchor moveWithCells="1">
                  <from>
                    <xdr:col>5</xdr:col>
                    <xdr:colOff>292100</xdr:colOff>
                    <xdr:row>5</xdr:row>
                    <xdr:rowOff>38100</xdr:rowOff>
                  </from>
                  <to>
                    <xdr:col>5</xdr:col>
                    <xdr:colOff>546100</xdr:colOff>
                    <xdr:row>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0" name="Option Button 28">
              <controlPr defaultSize="0" autoFill="0" autoLine="0" autoPict="0">
                <anchor moveWithCells="1">
                  <from>
                    <xdr:col>5</xdr:col>
                    <xdr:colOff>292100</xdr:colOff>
                    <xdr:row>6</xdr:row>
                    <xdr:rowOff>38100</xdr:rowOff>
                  </from>
                  <to>
                    <xdr:col>5</xdr:col>
                    <xdr:colOff>546100</xdr:colOff>
                    <xdr:row>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1" name="Option Button 29">
              <controlPr defaultSize="0" autoFill="0" autoLine="0" autoPict="0">
                <anchor moveWithCells="1">
                  <from>
                    <xdr:col>5</xdr:col>
                    <xdr:colOff>292100</xdr:colOff>
                    <xdr:row>7</xdr:row>
                    <xdr:rowOff>38100</xdr:rowOff>
                  </from>
                  <to>
                    <xdr:col>5</xdr:col>
                    <xdr:colOff>546100</xdr:colOff>
                    <xdr:row>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2" name="Option Button 30">
              <controlPr defaultSize="0" autoFill="0" autoLine="0" autoPict="0">
                <anchor moveWithCells="1">
                  <from>
                    <xdr:col>5</xdr:col>
                    <xdr:colOff>317500</xdr:colOff>
                    <xdr:row>8</xdr:row>
                    <xdr:rowOff>203200</xdr:rowOff>
                  </from>
                  <to>
                    <xdr:col>5</xdr:col>
                    <xdr:colOff>558800</xdr:colOff>
                    <xdr:row>8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23" name="Option Button 31">
              <controlPr defaultSize="0" autoFill="0" autoLine="0" autoPict="0">
                <anchor moveWithCells="1">
                  <from>
                    <xdr:col>5</xdr:col>
                    <xdr:colOff>292100</xdr:colOff>
                    <xdr:row>9</xdr:row>
                    <xdr:rowOff>38100</xdr:rowOff>
                  </from>
                  <to>
                    <xdr:col>5</xdr:col>
                    <xdr:colOff>546100</xdr:colOff>
                    <xdr:row>9</xdr:row>
                    <xdr:rowOff>368300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Strona główna</vt:lpstr>
      <vt:lpstr>Wprowadzenie</vt:lpstr>
      <vt:lpstr>Instrukcja</vt:lpstr>
      <vt:lpstr>Proces polityczny</vt:lpstr>
      <vt:lpstr>Struktura administracyjna</vt:lpstr>
      <vt:lpstr>Budżet</vt:lpstr>
      <vt:lpstr>Proces partycypacyjny</vt:lpstr>
      <vt:lpstr>BEI</vt:lpstr>
      <vt:lpstr>Ryzyka i podatność</vt:lpstr>
      <vt:lpstr>Planowane działania</vt:lpstr>
      <vt:lpstr>Wdrażanie</vt:lpstr>
      <vt:lpstr>Zarządzanie wielopoziomowe</vt:lpstr>
      <vt:lpstr>Ubóstwo energetyczne</vt:lpstr>
      <vt:lpstr>Sprawiedliwa transformacja</vt:lpstr>
      <vt:lpstr>Infografika z wynikami</vt:lpstr>
      <vt:lpstr>Kontakt</vt:lpstr>
      <vt:lpstr>Obliczenia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Josué AS</dc:creator>
  <cp:lastModifiedBy>Microsoft Office User</cp:lastModifiedBy>
  <cp:lastPrinted>2021-07-09T09:58:17Z</cp:lastPrinted>
  <dcterms:created xsi:type="dcterms:W3CDTF">2021-06-22T22:20:52Z</dcterms:created>
  <dcterms:modified xsi:type="dcterms:W3CDTF">2023-08-25T07:04:44Z</dcterms:modified>
</cp:coreProperties>
</file>